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522" documentId="120_S{2AC9BD13-BADA-5192-A53E-5A8FF88502F6}" xr6:coauthVersionLast="47" xr6:coauthVersionMax="47" xr10:uidLastSave="{105BD5FE-4650-4A54-8C37-61548E477623}"/>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4" l="1"/>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<sst xmlns="http://schemas.openxmlformats.org/spreadsheetml/2006/main" count="181542" uniqueCount="39149">
  <si>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</si>
  <si>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</si>
  <si>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</si>
  <si>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</si>
  <si>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</si>
  <si>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</si>
  <si>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</si>
  <si>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</si>
  <si>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</si>
  <si>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</si>
  <si>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</si>
  <si>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</si>
  <si>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</si>
  <si>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</si>
  <si>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</si>
  <si>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</si>
  <si>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</si>
  <si>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</si>
  <si>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</si>
  <si>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</si>
  <si>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</si>
  <si>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</si>
  <si>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</si>
  <si>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</si>
  <si>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</si>
  <si>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</si>
  <si>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</si>
  <si>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</si>
  <si>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</si>
  <si>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</si>
  <si>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</si>
  <si>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</si>
  <si>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</si>
  <si>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</si>
  <si>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</si>
  <si>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</si>
  <si>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</si>
  <si>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</si>
  <si>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</si>
  <si>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</si>
  <si>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</si>
  <si>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</si>
  <si>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</si>
  <si>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</si>
  <si>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</si>
  <si>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</si>
  <si>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</si>
  <si>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</si>
  <si>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</si>
  <si>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</si>
  <si>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</si>
  <si>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</si>
  <si>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</si>
  <si>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</si>
  <si>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</si>
  <si>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</si>
  <si>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</si>
  <si>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</si>
  <si>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</si>
  <si>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</si>
  <si>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</si>
  <si>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</si>
  <si>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</si>
  <si>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</si>
  <si>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</si>
  <si>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</si>
  <si>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</si>
  <si>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</si>
  <si>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</si>
  <si>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</si>
  <si>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</si>
  <si>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</si>
  <si>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</si>
  <si>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</si>
  <si>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</si>
  <si>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</si>
  <si>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</si>
  <si>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</si>
  <si>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</si>
  <si>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</si>
  <si>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</si>
  <si>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</si>
  <si>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</si>
  <si>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</si>
  <si>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</si>
  <si>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</si>
  <si>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</si>
  <si>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</si>
  <si>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</si>
  <si>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</si>
  <si>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</si>
  <si>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</si>
  <si>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</si>
  <si>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</si>
  <si>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</si>
  <si>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</si>
  <si>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</si>
  <si>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</si>
  <si>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</si>
  <si>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</si>
  <si>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</si>
  <si>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</si>
  <si>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</si>
  <si>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</si>
  <si>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</si>
  <si>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</si>
  <si>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</si>
  <si>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</si>
  <si>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</si>
  <si>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</si>
  <si>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</si>
  <si>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</si>
  <si>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</si>
  <si>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</si>
  <si>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</si>
  <si>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</si>
  <si>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</si>
  <si>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</si>
  <si>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</si>
  <si>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</si>
  <si>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</si>
  <si>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</si>
  <si>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</si>
  <si>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</si>
  <si>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</si>
  <si>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</si>
  <si>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</si>
  <si>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</si>
  <si>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</si>
  <si>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</si>
  <si>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</si>
  <si>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</si>
  <si>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</si>
  <si>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</si>
  <si>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</si>
  <si>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</si>
  <si>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</si>
  <si>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</si>
  <si>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</si>
  <si>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</si>
  <si>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</si>
  <si>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</si>
  <si>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</si>
  <si>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</si>
  <si>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</si>
  <si>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</si>
  <si>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</si>
  <si>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</si>
  <si>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</si>
  <si>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</si>
  <si>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</si>
  <si>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</si>
  <si>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</si>
  <si>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</si>
  <si>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</si>
  <si>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</si>
  <si>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</si>
  <si>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</si>
  <si>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</si>
  <si>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</si>
  <si>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</si>
  <si>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</si>
  <si>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</si>
  <si>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</si>
  <si>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</si>
  <si>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</si>
  <si>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</si>
  <si>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</si>
  <si>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</si>
  <si>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</si>
  <si>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</si>
  <si>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</si>
  <si>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</si>
  <si>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</si>
  <si>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</si>
  <si>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</si>
  <si>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</si>
  <si>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</si>
  <si>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</si>
  <si>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</si>
  <si>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</si>
  <si>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</si>
  <si>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</si>
  <si>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</si>
  <si>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</si>
  <si>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</si>
  <si>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</si>
  <si>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</si>
  <si>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</si>
  <si>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</si>
  <si>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</si>
  <si>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</si>
  <si>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</si>
  <si>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</si>
  <si>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</si>
  <si>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</si>
  <si>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</si>
  <si>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</si>
  <si>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</si>
  <si>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</si>
  <si>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</si>
  <si>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</si>
  <si>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</si>
  <si>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</si>
  <si>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</si>
  <si>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</si>
  <si>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</si>
  <si>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</si>
  <si>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</si>
  <si>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</si>
  <si>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</si>
  <si>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</si>
  <si>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</si>
  <si>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</si>
  <si>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</si>
  <si>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</si>
  <si>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</si>
  <si>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</si>
  <si>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</si>
  <si>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</si>
  <si>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</si>
  <si>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</si>
  <si>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</si>
  <si>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</si>
  <si>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</si>
  <si>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</si>
  <si>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</si>
  <si>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</si>
  <si>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</si>
  <si>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</si>
  <si>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</si>
  <si>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</si>
  <si>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</si>
  <si>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</si>
  <si>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</si>
  <si>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</si>
  <si>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</si>
  <si>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</si>
  <si>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</si>
  <si>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</si>
  <si>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</si>
  <si>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</si>
  <si>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</si>
  <si>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</si>
  <si>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</si>
  <si>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</si>
  <si>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</si>
  <si>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</si>
  <si>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</si>
  <si>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</si>
  <si>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</si>
  <si>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</si>
  <si>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</si>
  <si>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</si>
  <si>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</si>
  <si>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</si>
  <si>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</si>
  <si>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</si>
  <si>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</si>
  <si>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</si>
  <si>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</si>
  <si>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</si>
  <si>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</si>
  <si>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</si>
  <si>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</si>
  <si>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</si>
  <si>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</si>
  <si>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</si>
  <si>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</si>
  <si>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</si>
  <si>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</si>
  <si>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</si>
  <si>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</si>
  <si>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</si>
  <si>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</si>
  <si>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</si>
  <si>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</si>
  <si>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</si>
  <si>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</si>
  <si>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</si>
  <si>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</si>
  <si>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</si>
  <si>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</si>
  <si>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</si>
  <si>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</si>
  <si>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</si>
  <si>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</si>
  <si>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</si>
  <si>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</si>
  <si>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</si>
  <si>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</si>
  <si>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</si>
  <si>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</si>
  <si>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</si>
  <si>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</si>
  <si>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</si>
  <si>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</si>
  <si>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</si>
  <si>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</si>
  <si>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</si>
  <si>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</si>
  <si>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</si>
  <si>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</si>
  <si>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</si>
  <si>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</si>
  <si>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</si>
  <si>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</si>
  <si>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</si>
  <si>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</si>
  <si>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</si>
  <si>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</si>
  <si>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</si>
  <si>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</si>
  <si>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</si>
  <si>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</si>
  <si>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</si>
  <si>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</si>
  <si>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</si>
  <si>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</si>
  <si>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</si>
  <si>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</si>
  <si>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</si>
  <si>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</si>
  <si>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</si>
  <si>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</si>
  <si>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</si>
  <si>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</si>
  <si>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</si>
  <si>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</si>
  <si>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</si>
  <si>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</si>
  <si>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</si>
  <si>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</si>
  <si>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</si>
  <si>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</si>
  <si>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</si>
  <si>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</si>
  <si>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</si>
  <si>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</si>
  <si>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</si>
  <si>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</si>
  <si>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</si>
  <si>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</si>
  <si>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</si>
  <si>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</si>
  <si>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</si>
  <si>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</si>
  <si>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</si>
  <si>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</si>
  <si>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</si>
  <si>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</si>
  <si>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</si>
  <si>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</si>
  <si>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</si>
  <si>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</si>
  <si>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</si>
  <si>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</si>
  <si>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</si>
  <si>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</si>
  <si>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</si>
  <si>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</si>
  <si>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</si>
  <si>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</si>
  <si>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</si>
  <si>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</si>
  <si>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</si>
  <si>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</si>
  <si>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</si>
  <si>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</si>
  <si>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</si>
  <si>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</si>
  <si>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</si>
  <si>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</si>
  <si>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</si>
  <si>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</si>
  <si>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</si>
  <si>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</si>
  <si>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</si>
  <si>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</si>
  <si>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</si>
  <si>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</si>
  <si>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</si>
  <si>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</si>
  <si>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</si>
  <si>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</si>
  <si>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</si>
  <si>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</si>
  <si>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</si>
  <si>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</si>
  <si>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</si>
  <si>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</si>
  <si>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</si>
  <si>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</si>
  <si>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</si>
  <si>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</si>
  <si>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</si>
  <si>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</si>
  <si>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</si>
  <si>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</si>
  <si>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</si>
  <si>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</si>
  <si>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</si>
  <si>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</si>
  <si>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</si>
  <si>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</si>
  <si>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</si>
  <si>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</si>
  <si>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</si>
  <si>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</si>
  <si>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</si>
  <si>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</si>
  <si>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</si>
  <si>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</si>
  <si>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</si>
  <si>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</si>
  <si>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</si>
  <si>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</si>
  <si>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</si>
  <si>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</si>
  <si>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</si>
  <si>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</si>
  <si>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</si>
  <si>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</si>
  <si>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</si>
  <si>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</si>
  <si>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</si>
  <si>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</si>
  <si>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</si>
  <si>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</si>
  <si>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</si>
  <si>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</si>
  <si>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</si>
  <si>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</si>
  <si>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</si>
  <si>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</si>
  <si>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</si>
  <si>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</si>
  <si>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</si>
  <si>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</si>
  <si>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</si>
  <si>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</si>
  <si>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</si>
  <si>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</si>
  <si>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</si>
  <si>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</si>
  <si>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</si>
  <si>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</si>
  <si>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</si>
  <si>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</si>
  <si>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</si>
  <si>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</si>
  <si>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</si>
  <si>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</si>
  <si>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</si>
  <si>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</si>
  <si>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</si>
  <si>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</si>
  <si>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</si>
  <si>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</si>
  <si>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</si>
  <si>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</si>
  <si>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</si>
  <si>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</si>
  <si>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</si>
  <si>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</si>
  <si>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</si>
  <si>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</si>
  <si>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</si>
  <si>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</si>
  <si>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</si>
  <si>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</si>
  <si>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</si>
  <si>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</si>
  <si>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</si>
  <si>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</si>
  <si>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</si>
  <si>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</si>
  <si>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</si>
  <si>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</si>
  <si>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</si>
  <si>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</si>
  <si>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</si>
  <si>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</si>
  <si>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</si>
  <si>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</si>
  <si>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</si>
  <si>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</si>
  <si>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</si>
  <si>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</si>
  <si>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</si>
  <si>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</si>
  <si>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</si>
  <si>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</si>
  <si>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</si>
  <si>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</si>
  <si>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</si>
  <si>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</si>
  <si>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</si>
  <si>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</si>
  <si>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</si>
  <si>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</si>
  <si>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</si>
  <si>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</si>
  <si>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</si>
  <si>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</si>
  <si>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</si>
  <si>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</si>
  <si>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</si>
  <si>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</si>
  <si>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</si>
  <si>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</si>
  <si>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</si>
  <si>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</si>
  <si>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</si>
  <si>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</si>
  <si>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</si>
  <si>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</si>
  <si>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</si>
  <si>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</si>
  <si>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</si>
  <si>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</si>
  <si>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</si>
  <si>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</si>
  <si>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</si>
  <si>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</si>
  <si>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</si>
  <si>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</si>
  <si>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</si>
  <si>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</si>
  <si>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</si>
  <si>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</si>
  <si>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</si>
  <si>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</si>
  <si>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</si>
  <si>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</si>
  <si>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</si>
  <si>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</si>
  <si>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</si>
  <si>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</si>
  <si>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</si>
  <si>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</si>
  <si>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</si>
  <si>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</si>
  <si>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</si>
  <si>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</si>
  <si>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</si>
  <si>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</si>
  <si>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</si>
  <si>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</si>
  <si>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</si>
  <si>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</si>
  <si>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</si>
  <si>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</si>
  <si>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</si>
  <si>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</si>
  <si>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</si>
  <si>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</si>
  <si>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</si>
  <si>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</si>
  <si>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</si>
  <si>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</si>
  <si>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</si>
  <si>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</si>
  <si>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</si>
  <si>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</si>
  <si>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</si>
  <si>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</si>
  <si>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</si>
  <si>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</si>
  <si>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</si>
  <si>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</si>
  <si>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</si>
  <si>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</si>
  <si>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</si>
  <si>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</si>
  <si>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</si>
  <si>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</si>
  <si>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</si>
  <si>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</si>
  <si>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</si>
  <si>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</si>
  <si>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</si>
  <si>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</si>
  <si>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</si>
  <si>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</si>
  <si>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</si>
  <si>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</si>
  <si>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</si>
  <si>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</si>
  <si>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</si>
  <si>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</si>
  <si>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</si>
  <si>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</si>
  <si>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</si>
  <si>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</si>
  <si>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</si>
  <si>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</si>
  <si>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</si>
  <si>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</si>
  <si>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</si>
  <si>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</si>
  <si>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</si>
  <si>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</si>
  <si>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</si>
  <si>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</si>
  <si>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</si>
  <si>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</si>
  <si>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</si>
  <si>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</si>
  <si>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</si>
  <si>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</si>
  <si>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</si>
  <si>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</si>
  <si>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</si>
  <si>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</si>
  <si>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</si>
  <si>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</si>
  <si>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</si>
  <si>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</si>
  <si>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</si>
  <si>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</si>
  <si>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</si>
  <si>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</si>
  <si>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</si>
  <si>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</si>
  <si>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</si>
  <si>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</si>
  <si>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</si>
  <si>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</si>
  <si>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</si>
  <si>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</si>
  <si>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</si>
  <si>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</si>
  <si>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</si>
  <si>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</si>
  <si>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</si>
  <si>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</si>
  <si>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</si>
  <si>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</si>
  <si>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</si>
  <si>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</si>
  <si>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</si>
  <si>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</si>
  <si>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</si>
  <si>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</si>
  <si>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</si>
  <si>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</si>
  <si>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</si>
  <si>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</si>
  <si>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</si>
  <si>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</si>
  <si>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</si>
  <si>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</si>
  <si>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</si>
  <si>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</si>
  <si>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</si>
  <si>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</si>
  <si>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</si>
  <si>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</si>
  <si>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</si>
  <si>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</si>
  <si>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</si>
  <si>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</si>
  <si>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</si>
  <si>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</si>
  <si>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</si>
  <si>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</si>
  <si>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</si>
  <si>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</si>
  <si>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</si>
  <si>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</si>
  <si>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</si>
  <si>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</si>
  <si>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</si>
  <si>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</si>
  <si>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</si>
  <si>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</si>
  <si>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</si>
  <si>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</si>
  <si>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</si>
  <si>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</si>
  <si>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</si>
  <si>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</si>
  <si>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</si>
  <si>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</si>
  <si>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</si>
  <si>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</si>
  <si>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</si>
  <si>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</si>
  <si>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</si>
  <si>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</si>
  <si>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</si>
  <si>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</si>
  <si>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</si>
  <si>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</si>
  <si>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</si>
  <si>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</si>
  <si>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</si>
  <si>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</si>
  <si>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</si>
  <si>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</si>
  <si>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</si>
  <si>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</si>
  <si>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</si>
  <si>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</si>
  <si>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</si>
  <si>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</si>
  <si>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</si>
  <si>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</si>
  <si>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</si>
  <si>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</si>
  <si>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</si>
  <si>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</si>
  <si>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</si>
  <si>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</si>
  <si>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</si>
  <si>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</si>
  <si>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</si>
  <si>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</si>
  <si>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</si>
  <si>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</si>
  <si>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</si>
  <si>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</si>
  <si>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</si>
  <si>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</si>
  <si>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</si>
  <si>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</si>
  <si>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</si>
  <si>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</si>
  <si>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</si>
  <si>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</si>
  <si>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</si>
  <si>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</si>
  <si>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</si>
  <si>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</si>
  <si>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</si>
  <si>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</si>
  <si>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</si>
  <si>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</si>
  <si>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</si>
  <si>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</si>
  <si>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</si>
  <si>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</si>
  <si>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</si>
  <si>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</si>
  <si>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</si>
  <si>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</si>
  <si>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</si>
  <si>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</si>
  <si>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</si>
  <si>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</si>
  <si>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</si>
  <si>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</si>
  <si>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</si>
  <si>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</si>
  <si>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</si>
  <si>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</si>
  <si>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</si>
  <si>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</si>
  <si>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</si>
  <si>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</si>
  <si>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</si>
  <si>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</si>
  <si>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</si>
  <si>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</si>
  <si>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</si>
  <si>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</si>
  <si>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</si>
  <si>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</si>
  <si>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</si>
  <si>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</si>
  <si>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</si>
  <si>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</si>
  <si>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</si>
  <si>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</si>
  <si>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</si>
  <si>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</si>
  <si>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</si>
  <si>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</si>
  <si>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</si>
  <si>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</si>
  <si>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</si>
  <si>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</si>
  <si>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</si>
  <si>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</si>
  <si>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</si>
  <si>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</si>
  <si>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</si>
  <si>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</si>
  <si>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</si>
  <si>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</si>
  <si>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</si>
  <si>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</si>
  <si>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</si>
  <si>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</si>
  <si>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</si>
  <si>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</si>
  <si>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</si>
  <si>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</si>
  <si>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</si>
  <si>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</si>
  <si>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</si>
  <si>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</si>
  <si>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</si>
  <si>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</si>
  <si>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</si>
  <si>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</si>
  <si>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</si>
  <si>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</si>
  <si>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</si>
  <si>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</si>
  <si>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</si>
  <si>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</si>
  <si>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</si>
  <si>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</si>
  <si>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</si>
  <si>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</si>
  <si>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</si>
  <si>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</si>
  <si>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</si>
  <si>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</si>
  <si>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</si>
  <si>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</si>
  <si>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</si>
  <si>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</si>
  <si>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</si>
  <si>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</si>
  <si>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</si>
  <si>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</si>
  <si>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</si>
  <si>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</si>
  <si>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</si>
  <si>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</si>
  <si>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</si>
  <si>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</si>
  <si>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</si>
  <si>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</si>
  <si>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</si>
  <si>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</si>
  <si>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</si>
  <si>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</si>
  <si>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</si>
  <si>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</si>
  <si>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</si>
  <si>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</si>
  <si>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</si>
  <si>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</si>
  <si>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</si>
  <si>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</si>
  <si>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</si>
  <si>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</si>
  <si>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</si>
  <si>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</si>
  <si>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</si>
  <si>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</si>
  <si>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</si>
  <si>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</si>
  <si>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</si>
  <si>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</si>
  <si>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</si>
  <si>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</si>
  <si>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</si>
  <si>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</si>
  <si>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</si>
  <si>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</si>
  <si>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</si>
  <si>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</si>
  <si>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</si>
  <si>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</si>
  <si>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</si>
  <si>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</si>
  <si>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</si>
  <si>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</si>
  <si>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</si>
  <si>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</si>
  <si>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</si>
  <si>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</si>
  <si>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</si>
  <si>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</si>
  <si>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</si>
  <si>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</si>
  <si>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</si>
  <si>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</si>
  <si>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</si>
  <si>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</si>
  <si>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</si>
  <si>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</si>
  <si>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</si>
  <si>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</si>
  <si>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</si>
  <si>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</si>
  <si>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</si>
  <si>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</si>
  <si>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</si>
  <si>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</si>
  <si>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</si>
  <si>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</si>
  <si>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</si>
  <si>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</si>
  <si>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</si>
  <si>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</si>
  <si>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</si>
  <si>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</si>
  <si>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</si>
  <si>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</si>
  <si>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</si>
  <si>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</si>
  <si>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</si>
  <si>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</si>
  <si>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</si>
  <si>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</si>
  <si>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</si>
  <si>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</si>
  <si>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</si>
  <si>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</si>
  <si>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</si>
  <si>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</si>
  <si>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</si>
  <si>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</si>
  <si>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</si>
  <si>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</si>
  <si>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</si>
  <si>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</si>
  <si>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</si>
  <si>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</si>
  <si>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</si>
  <si>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</si>
  <si>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</si>
  <si>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</si>
  <si>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</si>
  <si>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</si>
  <si>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</si>
  <si>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</si>
  <si>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</si>
  <si>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</si>
  <si>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</si>
  <si>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</si>
  <si>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</si>
  <si>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</si>
  <si>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</si>
  <si>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</si>
  <si>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</si>
  <si>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</si>
  <si>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</si>
  <si>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</si>
  <si>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</si>
  <si>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</si>
  <si>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</si>
  <si>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</si>
  <si>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</si>
  <si>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</si>
  <si>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</si>
  <si>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</si>
  <si>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</si>
  <si>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</si>
  <si>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</si>
  <si>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</si>
  <si>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</si>
  <si>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</si>
  <si>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</si>
  <si>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</si>
  <si>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</si>
  <si>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</si>
  <si>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</si>
  <si>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</si>
  <si>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</si>
  <si>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</si>
  <si>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</si>
  <si>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</si>
  <si>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</si>
  <si>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</si>
  <si>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</si>
  <si>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</si>
  <si>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</si>
  <si>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</si>
  <si>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</si>
  <si>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</si>
  <si>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</si>
  <si>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</si>
  <si>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</si>
  <si>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</si>
  <si>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</si>
  <si>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</si>
  <si>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</si>
  <si>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</si>
  <si>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</si>
  <si>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</si>
  <si>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</si>
  <si>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</si>
  <si>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</si>
  <si>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</si>
  <si>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</si>
  <si>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</si>
  <si>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</si>
  <si>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</si>
  <si>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</si>
  <si>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</si>
  <si>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</si>
  <si>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</si>
  <si>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</si>
  <si>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</si>
  <si>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</si>
  <si>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</si>
  <si>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</si>
  <si>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</si>
  <si>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</si>
  <si>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</si>
  <si>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</si>
  <si>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</si>
  <si>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</si>
  <si>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</si>
  <si>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</si>
  <si>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</si>
  <si>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</si>
  <si>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</si>
  <si>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</si>
  <si>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</si>
  <si>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</si>
  <si>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</si>
  <si>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</si>
  <si>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</si>
  <si>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</si>
  <si>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</si>
  <si>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</si>
  <si>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</si>
  <si>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</si>
  <si>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</si>
  <si>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</si>
  <si>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</si>
  <si>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</si>
  <si>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</si>
  <si>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</si>
  <si>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</si>
  <si>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</si>
  <si>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</si>
  <si>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</si>
  <si>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</si>
  <si>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</si>
  <si>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</si>
  <si>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</si>
  <si>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</si>
  <si>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</si>
  <si>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</si>
  <si>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</si>
  <si>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</si>
  <si>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</si>
  <si>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</si>
  <si>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</si>
  <si>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</si>
  <si>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</si>
  <si>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</si>
  <si>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</si>
  <si>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</si>
  <si>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</si>
  <si>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</si>
  <si>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</si>
  <si>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</si>
  <si>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</si>
  <si>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</si>
  <si>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</si>
  <si>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</si>
  <si>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</si>
  <si>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</si>
  <si>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</si>
  <si>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</si>
  <si>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</si>
  <si>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</si>
  <si>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</si>
  <si>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</si>
  <si>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</si>
  <si>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</si>
  <si>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</si>
  <si>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</si>
  <si>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</si>
  <si>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</si>
  <si>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</si>
  <si>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</si>
  <si>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</si>
  <si>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</si>
  <si>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</si>
  <si>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</si>
  <si>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</si>
  <si>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</si>
  <si>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</si>
  <si>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</si>
  <si>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</si>
  <si>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</si>
  <si>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</si>
  <si>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</si>
  <si>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</si>
  <si>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</si>
  <si>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</si>
  <si>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</si>
  <si>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</si>
  <si>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</si>
  <si>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</si>
  <si>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</si>
  <si>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</si>
  <si>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</si>
  <si>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</si>
  <si>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</si>
  <si>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</si>
  <si>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</si>
  <si>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</si>
  <si>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</si>
  <si>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</si>
  <si>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</si>
  <si>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</si>
  <si>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</si>
  <si>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</si>
  <si>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</si>
  <si>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</si>
  <si>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</si>
  <si>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</si>
  <si>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</si>
  <si>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</si>
  <si>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</si>
  <si>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</si>
  <si>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</si>
  <si>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</si>
  <si>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</si>
  <si>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</si>
  <si>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</si>
  <si>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</si>
  <si>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</si>
  <si>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</si>
  <si>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</si>
  <si>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</si>
  <si>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</si>
  <si>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</si>
  <si>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</si>
  <si>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</si>
  <si>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</si>
  <si>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</si>
  <si>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</si>
  <si>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</si>
  <si>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</si>
  <si>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</si>
  <si>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</si>
  <si>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</si>
  <si>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</si>
  <si>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</si>
  <si>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</si>
  <si>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</si>
  <si>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</si>
  <si>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</si>
  <si>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</si>
  <si>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</si>
  <si>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</si>
  <si>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</si>
  <si>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</si>
  <si>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</si>
  <si>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</si>
  <si>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</si>
  <si>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</si>
  <si>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</si>
  <si>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</si>
  <si>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</si>
  <si>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</si>
  <si>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</si>
  <si>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</si>
  <si>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</si>
  <si>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</si>
  <si>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</si>
  <si>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</si>
  <si>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</si>
  <si>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</si>
  <si>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</si>
  <si>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</si>
  <si>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</si>
  <si>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</si>
  <si>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</si>
  <si>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</si>
  <si>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</si>
  <si>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</si>
  <si>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</si>
  <si>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</si>
  <si>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</si>
  <si>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</si>
  <si>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</si>
  <si>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</si>
  <si>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</si>
  <si>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</si>
  <si>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</si>
  <si>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</si>
  <si>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</si>
  <si>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</si>
  <si>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</si>
  <si>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</si>
  <si>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</si>
  <si>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</si>
  <si>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</si>
  <si>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</si>
  <si>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</si>
  <si>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</si>
  <si>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</si>
  <si>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</si>
  <si>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</si>
  <si>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</si>
  <si>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</si>
  <si>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</si>
  <si>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</si>
  <si>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</si>
  <si>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</si>
  <si>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</si>
  <si>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</si>
  <si>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</si>
  <si>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</si>
  <si>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</si>
  <si>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</si>
  <si>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</si>
  <si>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</si>
  <si>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</si>
  <si>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</si>
  <si>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</si>
  <si>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</si>
  <si>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</si>
  <si>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</si>
  <si>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</si>
  <si>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</si>
  <si>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</si>
  <si>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</si>
  <si>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</si>
  <si>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</si>
  <si>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</si>
  <si>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</si>
  <si>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</si>
  <si>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</si>
  <si>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</si>
  <si>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</si>
  <si>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</si>
  <si>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</si>
  <si>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</si>
  <si>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</si>
  <si>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</si>
  <si>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</si>
  <si>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</si>
  <si>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</si>
  <si>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</si>
  <si>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</si>
  <si>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</si>
  <si>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</si>
  <si>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</si>
  <si>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</si>
  <si>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</si>
  <si>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</si>
  <si>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</si>
  <si>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</si>
  <si>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</si>
  <si>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</si>
  <si>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</si>
  <si>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</si>
  <si>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</si>
  <si>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</si>
  <si>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</si>
  <si>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</si>
  <si>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</si>
  <si>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</si>
  <si>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</si>
  <si>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</si>
  <si>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</si>
  <si>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</si>
  <si>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</si>
  <si>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</si>
  <si>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</si>
  <si>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</si>
  <si>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</si>
  <si>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</si>
  <si>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</si>
  <si>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</si>
  <si>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</si>
  <si>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</si>
  <si>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</si>
  <si>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</si>
  <si>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</si>
  <si>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</si>
  <si>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</si>
  <si>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</si>
  <si>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</si>
  <si>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</si>
  <si>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</si>
  <si>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</si>
  <si>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</si>
  <si>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</si>
  <si>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</si>
  <si>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</si>
  <si>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</si>
  <si>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</si>
  <si>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</si>
  <si>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</si>
  <si>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</si>
  <si>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</si>
  <si>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</si>
  <si>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</si>
  <si>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</si>
  <si>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</si>
  <si>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</si>
  <si>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</si>
  <si>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</si>
  <si>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</si>
  <si>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</si>
  <si>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</si>
  <si>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</si>
  <si>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</si>
  <si>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</si>
  <si>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</si>
  <si>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</si>
  <si>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</si>
  <si>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</si>
  <si>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</si>
  <si>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</si>
  <si>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</si>
  <si>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</si>
  <si>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</si>
  <si>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</si>
  <si>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</si>
  <si>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</si>
  <si>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</si>
  <si>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</si>
  <si>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</si>
  <si>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</si>
  <si>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</si>
  <si>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</si>
  <si>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</si>
  <si>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</si>
  <si>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</si>
  <si>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</si>
  <si>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</si>
  <si>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</si>
  <si>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</si>
  <si>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</si>
  <si>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</si>
  <si>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</si>
  <si>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</si>
  <si>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</si>
  <si>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</si>
  <si>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</si>
  <si>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</si>
  <si>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</si>
  <si>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</si>
  <si>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</si>
  <si>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</si>
  <si>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</si>
  <si>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</si>
  <si>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</si>
  <si>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</si>
  <si>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</si>
  <si>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</si>
  <si>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</si>
  <si>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</si>
  <si>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</si>
  <si>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</si>
  <si>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</si>
  <si>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</si>
  <si>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</si>
  <si>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</si>
  <si>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</si>
  <si>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</si>
  <si>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</si>
  <si>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</si>
  <si>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</si>
  <si>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</si>
  <si>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</si>
  <si>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</si>
  <si>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</si>
  <si>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</si>
  <si>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</si>
  <si>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</si>
  <si>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</si>
  <si>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</si>
  <si>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</si>
  <si>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</si>
  <si>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</si>
  <si>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</si>
  <si>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</si>
  <si>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</si>
  <si>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</si>
  <si>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</si>
  <si>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</si>
  <si>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</si>
  <si>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</si>
  <si>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</si>
  <si>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</si>
  <si>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</si>
  <si>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</si>
  <si>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</si>
  <si>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</si>
  <si>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</si>
  <si>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</si>
  <si>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</si>
  <si>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</si>
  <si>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</si>
  <si>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</si>
  <si>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</si>
  <si>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</si>
  <si>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</si>
  <si>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</si>
  <si>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</si>
  <si>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</si>
  <si>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</si>
  <si>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</si>
  <si>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</si>
  <si>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</si>
  <si>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</si>
  <si>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</si>
  <si>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</si>
  <si>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</si>
  <si>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</si>
  <si>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</si>
  <si>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</si>
  <si>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</si>
  <si>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</si>
  <si>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</si>
  <si>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</si>
  <si>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</si>
  <si>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</si>
  <si>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</si>
  <si>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</si>
  <si>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</si>
  <si>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</si>
  <si>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</si>
  <si>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</si>
  <si>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</si>
  <si>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</si>
  <si>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</si>
  <si>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</si>
  <si>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</si>
  <si>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</si>
  <si>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</si>
  <si>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</si>
  <si>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</si>
  <si>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</si>
  <si>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</si>
  <si>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</si>
  <si>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</si>
  <si>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</si>
  <si>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</si>
  <si>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</si>
  <si>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</si>
  <si>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</si>
  <si>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</si>
  <si>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</si>
  <si>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</si>
  <si>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</si>
  <si>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</si>
  <si>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</si>
  <si>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</si>
  <si>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</si>
  <si>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</si>
  <si>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</si>
  <si>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</si>
  <si>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</si>
  <si>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</si>
  <si>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</si>
  <si>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</si>
  <si>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</si>
  <si>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</si>
  <si>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</si>
  <si>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</si>
  <si>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</si>
  <si>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</si>
  <si>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</si>
  <si>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</si>
  <si>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</si>
  <si>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</si>
  <si>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</si>
  <si>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</si>
  <si>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</si>
  <si>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</si>
  <si>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</si>
  <si>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</si>
  <si>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</si>
  <si>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</si>
  <si>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</si>
  <si>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</si>
  <si>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</si>
  <si>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</si>
  <si>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</si>
  <si>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</si>
  <si>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</si>
  <si>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</si>
  <si>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</si>
  <si>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</si>
  <si>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</si>
  <si>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</si>
  <si>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</si>
  <si>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</si>
  <si>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</si>
  <si>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</si>
  <si>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</si>
  <si>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</si>
  <si>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</si>
  <si>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</si>
  <si>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</si>
  <si>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</si>
  <si>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</si>
  <si>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</si>
  <si>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</si>
  <si>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</si>
  <si>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</si>
  <si>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</si>
  <si>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</si>
  <si>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</si>
  <si>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</si>
  <si>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</si>
  <si>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</si>
  <si>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</si>
  <si>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</si>
  <si>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</si>
  <si>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</si>
  <si>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</si>
  <si>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</si>
  <si>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</si>
  <si>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</si>
  <si>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</si>
  <si>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</si>
  <si>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</si>
  <si>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</si>
  <si>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</si>
  <si>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</si>
  <si>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</si>
  <si>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</si>
  <si>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</si>
  <si>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</si>
  <si>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</si>
  <si>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</si>
  <si>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</si>
  <si>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</si>
  <si>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</si>
  <si>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</si>
  <si>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</si>
  <si>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</si>
  <si>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</si>
  <si>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</si>
  <si>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</si>
  <si>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</si>
  <si>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</si>
  <si>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</si>
  <si>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</si>
  <si>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</si>
  <si>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</si>
  <si>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</si>
  <si>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</si>
  <si>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</si>
  <si>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</si>
  <si>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</si>
  <si>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</si>
  <si>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</si>
  <si>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</si>
  <si>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</si>
  <si>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</si>
  <si>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</si>
  <si>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</si>
  <si>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</si>
  <si>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</si>
  <si>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</si>
  <si>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</si>
  <si>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</si>
  <si>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</si>
  <si>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</si>
  <si>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</si>
  <si>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</si>
  <si>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</si>
  <si>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</si>
  <si>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</si>
  <si>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</si>
  <si>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</si>
  <si>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</si>
  <si>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</si>
  <si>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</si>
  <si>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</si>
  <si>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</si>
  <si>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</si>
  <si>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</si>
  <si>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</si>
  <si>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</si>
  <si>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</si>
  <si>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</si>
  <si>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</si>
  <si>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</si>
  <si>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</si>
  <si>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</si>
  <si>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</si>
  <si>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</si>
  <si>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</si>
  <si>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</si>
  <si>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</si>
  <si>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</si>
  <si>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</si>
  <si>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</si>
  <si>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</si>
  <si>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</si>
  <si>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</si>
  <si>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</si>
  <si>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</si>
  <si>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</si>
  <si>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</si>
  <si>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</si>
  <si>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</si>
  <si>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</si>
  <si>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</si>
  <si>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</si>
  <si>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</si>
  <si>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</si>
  <si>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</si>
  <si>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</si>
  <si>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</si>
  <si>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</si>
  <si>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</si>
  <si>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</si>
  <si>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</si>
  <si>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</si>
  <si>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</si>
  <si>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</si>
  <si>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</si>
  <si>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</si>
  <si>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</si>
  <si>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</si>
  <si>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</si>
  <si>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</si>
  <si>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</si>
  <si>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</si>
  <si>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</si>
  <si>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</si>
  <si>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</si>
  <si>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</si>
  <si>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</si>
  <si>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</si>
  <si>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</si>
  <si>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</si>
  <si>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</si>
  <si>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</si>
  <si>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</si>
  <si>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</si>
  <si>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</si>
  <si>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</si>
  <si>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</si>
  <si>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</si>
  <si>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</si>
  <si>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</si>
  <si>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</si>
  <si>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</si>
  <si>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</si>
  <si>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</si>
  <si>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</si>
  <si>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</si>
  <si>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</si>
  <si>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</si>
  <si>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</si>
  <si>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</si>
  <si>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</si>
  <si>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</si>
  <si>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</si>
  <si>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</si>
  <si>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</si>
  <si>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</si>
  <si>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</si>
  <si>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</si>
  <si>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</si>
  <si>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</si>
  <si>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</si>
  <si>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</si>
  <si>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</si>
  <si>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</si>
  <si>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</si>
  <si>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</si>
  <si>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</si>
  <si>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</si>
  <si>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</si>
  <si>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</si>
  <si>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</si>
  <si>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</si>
  <si>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</si>
  <si>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</si>
  <si>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</si>
  <si>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</si>
  <si>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</si>
  <si>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</si>
  <si>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</si>
  <si>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</si>
  <si>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</si>
  <si>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</si>
  <si>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</si>
  <si>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</si>
  <si>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</si>
  <si>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</si>
  <si>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</si>
  <si>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</si>
  <si>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</si>
  <si>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</si>
  <si>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</si>
  <si>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</si>
  <si>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</si>
  <si>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</si>
  <si>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</si>
  <si>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</si>
  <si>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</si>
  <si>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</si>
  <si>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</si>
  <si>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</si>
  <si>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</si>
  <si>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</si>
  <si>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</si>
  <si>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</si>
  <si>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</si>
  <si>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</si>
  <si>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</si>
  <si>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</si>
  <si>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</si>
  <si>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</si>
  <si>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</si>
  <si>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</si>
  <si>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</si>
  <si>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</si>
  <si>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</si>
  <si>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</si>
  <si>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</si>
  <si>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</si>
  <si>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</si>
  <si>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</si>
  <si>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</si>
  <si>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</si>
  <si>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</si>
  <si>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</si>
  <si>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</si>
  <si>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</si>
  <si>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</si>
  <si>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</si>
  <si>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</si>
  <si>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</si>
  <si>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</si>
  <si>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</si>
  <si>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</si>
  <si>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</si>
  <si>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</si>
  <si>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</si>
  <si>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</si>
  <si>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</si>
  <si>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</si>
  <si>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</si>
  <si>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</si>
  <si>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</si>
  <si>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</si>
  <si>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</si>
  <si>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</si>
  <si>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</si>
  <si>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</si>
  <si>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</si>
  <si>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</si>
  <si>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</si>
  <si>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</si>
  <si>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</si>
  <si>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</si>
  <si>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</si>
  <si>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</si>
  <si>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</si>
  <si>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</si>
  <si>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</si>
  <si>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</si>
  <si>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</si>
  <si>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</si>
  <si>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</si>
  <si>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</si>
  <si>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</si>
  <si>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</si>
  <si>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</si>
  <si>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</si>
  <si>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</si>
  <si>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</si>
  <si>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</si>
  <si>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</si>
  <si>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</si>
  <si>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</si>
  <si>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</si>
  <si>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</si>
  <si>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</si>
  <si>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</si>
  <si>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</si>
  <si>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</si>
  <si>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</si>
  <si>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</si>
  <si>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</si>
  <si>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</si>
  <si>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</si>
  <si>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</si>
  <si>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</si>
  <si>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</si>
  <si>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</si>
  <si>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</si>
  <si>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</si>
  <si>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</si>
  <si>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</si>
  <si>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</si>
  <si>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</si>
  <si>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</si>
  <si>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</si>
  <si>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</si>
  <si>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</si>
  <si>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</si>
  <si>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</si>
  <si>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</si>
  <si>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</si>
  <si>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</si>
  <si>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</si>
  <si>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</si>
  <si>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</si>
  <si>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</si>
  <si>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</si>
  <si>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</si>
  <si>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</si>
  <si>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</si>
  <si>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</si>
  <si>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</si>
  <si>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</si>
  <si>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</si>
  <si>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</si>
  <si>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</si>
  <si>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</si>
  <si>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</si>
  <si>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</si>
  <si>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</si>
  <si>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</si>
  <si>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</si>
  <si>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</si>
  <si>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</si>
  <si>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</si>
  <si>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</si>
  <si>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</si>
  <si>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</si>
  <si>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</si>
  <si>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</si>
  <si>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</si>
  <si>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</si>
  <si>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</si>
  <si>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</si>
  <si>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</si>
  <si>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</si>
  <si>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</si>
  <si>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</si>
  <si>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</si>
  <si>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</si>
  <si>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</si>
  <si>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</si>
  <si>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</si>
  <si>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</si>
  <si>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</si>
  <si>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</si>
  <si>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</si>
  <si>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</si>
  <si>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</si>
  <si>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</si>
  <si>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</si>
  <si>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</si>
  <si>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</si>
  <si>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</si>
  <si>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</si>
  <si>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</si>
  <si>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</si>
  <si>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</si>
  <si>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</si>
  <si>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</si>
  <si>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</si>
  <si>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</si>
  <si>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</si>
  <si>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</si>
  <si>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</si>
  <si>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</si>
  <si>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</si>
  <si>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</si>
  <si>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</si>
  <si>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</si>
  <si>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</si>
  <si>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</si>
  <si>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</si>
  <si>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</si>
  <si>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</si>
  <si>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</si>
  <si>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</si>
  <si>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</si>
  <si>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</si>
  <si>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</si>
  <si>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</si>
  <si>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</si>
  <si>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</si>
  <si>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</si>
  <si>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</si>
  <si>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</si>
  <si>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</si>
  <si>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</si>
  <si>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</si>
  <si>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</si>
  <si>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</si>
  <si>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</si>
  <si>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</si>
  <si>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</si>
  <si>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</si>
  <si>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</si>
  <si>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</si>
  <si>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</si>
  <si>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</si>
  <si>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</si>
  <si>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</si>
  <si>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</si>
  <si>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</si>
  <si>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</si>
  <si>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</si>
  <si>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</si>
  <si>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</si>
  <si>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</si>
  <si>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</si>
  <si>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</si>
  <si>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</si>
  <si>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</si>
  <si>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</si>
  <si>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</si>
  <si>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</si>
  <si>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</si>
  <si>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</si>
  <si>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</si>
  <si>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</si>
  <si>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</si>
  <si>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</si>
  <si>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</si>
  <si>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</si>
  <si>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</si>
  <si>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</si>
  <si>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</si>
  <si>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</si>
  <si>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</si>
  <si>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</si>
  <si>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</si>
  <si>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</si>
  <si>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</si>
  <si>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</si>
  <si>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</si>
  <si>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</si>
  <si>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</si>
  <si>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</si>
  <si>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</si>
  <si>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</si>
  <si>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</si>
  <si>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</si>
  <si>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</si>
  <si>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</si>
  <si>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</si>
  <si>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</si>
  <si>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</si>
  <si>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</si>
  <si>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</si>
  <si>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</si>
  <si>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</si>
  <si>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</si>
  <si>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</si>
  <si>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</si>
  <si>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</si>
  <si>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</si>
  <si>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</si>
  <si>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</si>
  <si>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</si>
  <si>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</si>
  <si>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</si>
  <si>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</si>
  <si>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</si>
  <si>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</si>
  <si>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</si>
  <si>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</si>
  <si>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</si>
  <si>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</si>
  <si>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</si>
  <si>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</si>
  <si>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</si>
  <si>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</si>
  <si>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</si>
  <si>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</si>
  <si>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</si>
  <si>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</si>
  <si>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</si>
  <si>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</si>
  <si>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</si>
  <si>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</si>
  <si>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</si>
  <si>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</si>
  <si>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</si>
  <si>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</si>
  <si>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</si>
  <si>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</si>
  <si>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</si>
  <si>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</si>
  <si>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</si>
  <si>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</si>
  <si>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</si>
  <si>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</si>
  <si>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</si>
  <si>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</si>
  <si>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</si>
  <si>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</si>
  <si>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</si>
  <si>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</si>
  <si>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</si>
  <si>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</si>
  <si>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</si>
  <si>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</si>
  <si>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</si>
  <si>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</si>
  <si>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</si>
  <si>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</si>
  <si>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</si>
  <si>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</si>
  <si>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</si>
  <si>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</si>
  <si>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</si>
  <si>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</si>
  <si>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</si>
  <si>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</si>
  <si>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</si>
  <si>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</si>
  <si>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</si>
  <si>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</si>
  <si>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</si>
  <si>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</si>
  <si>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</si>
  <si>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</si>
  <si>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</si>
  <si>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</si>
  <si>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</si>
  <si>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</si>
  <si>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</si>
  <si>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</si>
  <si>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</si>
  <si>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</si>
  <si>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</si>
  <si>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</si>
  <si>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</si>
  <si>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</si>
  <si>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</si>
  <si>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</si>
  <si>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</si>
  <si>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</si>
  <si>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</si>
  <si>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</si>
  <si>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</si>
  <si>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</si>
  <si>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</si>
  <si>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</si>
  <si>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</si>
  <si>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</si>
  <si>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</si>
  <si>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</si>
  <si>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</si>
  <si>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</si>
  <si>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</si>
  <si>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</si>
  <si>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</si>
  <si>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</si>
  <si>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</si>
  <si>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</si>
  <si>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</si>
  <si>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</si>
  <si>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</si>
  <si>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</si>
  <si>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</si>
  <si>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</si>
  <si>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</si>
  <si>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</si>
  <si>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</si>
  <si>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</si>
  <si>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</si>
  <si>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</si>
  <si>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</si>
  <si>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</si>
  <si>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</si>
  <si>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</si>
  <si>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</si>
  <si>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</si>
  <si>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</si>
  <si>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</si>
  <si>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</si>
  <si>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</si>
  <si>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</si>
  <si>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</si>
  <si>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</si>
  <si>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</si>
  <si>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</si>
  <si>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</si>
  <si>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</si>
  <si>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</si>
  <si>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</si>
  <si>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</si>
  <si>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</si>
  <si>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</si>
  <si>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</si>
  <si>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</si>
  <si>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</si>
  <si>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</si>
  <si>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</si>
  <si>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</si>
  <si>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</si>
  <si>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</si>
  <si>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</si>
  <si>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</si>
  <si>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</si>
  <si>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</si>
  <si>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</si>
  <si>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</si>
  <si>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</si>
  <si>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</si>
  <si>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</si>
  <si>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</si>
  <si>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</si>
  <si>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</si>
  <si>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</si>
  <si>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</si>
  <si>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</si>
  <si>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</si>
  <si>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</si>
  <si>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</si>
  <si>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</si>
  <si>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</si>
  <si>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</si>
  <si>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</si>
  <si>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</si>
  <si>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</si>
  <si>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</si>
  <si>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</si>
  <si>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</si>
  <si>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</si>
  <si>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</si>
  <si>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</si>
  <si>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</si>
  <si>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</si>
  <si>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</si>
  <si>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</si>
  <si>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</si>
  <si>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</si>
  <si>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</si>
  <si>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</si>
  <si>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</si>
  <si>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</si>
  <si>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</si>
  <si>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</si>
  <si>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</si>
  <si>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</si>
  <si>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</si>
  <si>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</si>
  <si>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</si>
  <si>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</si>
  <si>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</si>
  <si>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</si>
  <si>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</si>
  <si>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</si>
  <si>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</si>
  <si>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</si>
  <si>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</si>
  <si>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</si>
  <si>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</si>
  <si>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</si>
  <si>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</si>
  <si>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</si>
  <si>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</si>
  <si>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</si>
  <si>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</si>
  <si>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</si>
  <si>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</si>
  <si>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</si>
  <si>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</si>
  <si>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</si>
  <si>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</si>
  <si>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</si>
  <si>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</si>
  <si>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</si>
  <si>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</si>
  <si>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</si>
  <si>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</si>
  <si>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</si>
  <si>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</si>
  <si>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</si>
  <si>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</si>
  <si>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</si>
  <si>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</si>
  <si>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</si>
  <si>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</si>
  <si>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</si>
  <si>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</si>
  <si>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</si>
  <si>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</si>
  <si>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</si>
  <si>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</si>
  <si>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</si>
  <si>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</si>
  <si>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</si>
  <si>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</si>
  <si>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</si>
  <si>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</si>
  <si>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</si>
  <si>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</si>
  <si>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</si>
  <si>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</si>
  <si>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</si>
  <si>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</si>
  <si>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</si>
  <si>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</si>
  <si>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</si>
  <si>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</si>
  <si>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</si>
  <si>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</si>
  <si>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</si>
  <si>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</si>
  <si>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</si>
  <si>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</si>
  <si>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</si>
  <si>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</si>
  <si>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</si>
  <si>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</si>
  <si>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</si>
  <si>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</si>
  <si>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</si>
  <si>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</si>
  <si>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</si>
  <si>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</si>
  <si>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</si>
  <si>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</si>
  <si>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</si>
  <si>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</si>
  <si>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</si>
  <si>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</si>
  <si>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</si>
  <si>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</si>
  <si>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</si>
  <si>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</si>
  <si>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</si>
  <si>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</si>
  <si>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</si>
  <si>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</si>
  <si>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</si>
  <si>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</si>
  <si>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</si>
  <si>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</si>
  <si>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</si>
  <si>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</si>
  <si>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</si>
  <si>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</si>
  <si>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</si>
  <si>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</si>
  <si>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</si>
  <si>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</si>
  <si>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</si>
  <si>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</si>
  <si>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</si>
  <si>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</si>
  <si>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</si>
  <si>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</si>
  <si>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</si>
  <si>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</si>
  <si>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</si>
  <si>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</si>
  <si>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</si>
  <si>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</si>
  <si>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</si>
  <si>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</si>
  <si>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</si>
  <si>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</si>
  <si>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</si>
  <si>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</si>
  <si>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</si>
  <si>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</si>
  <si>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</si>
  <si>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</si>
  <si>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</si>
  <si>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</si>
  <si>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</si>
  <si>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</si>
  <si>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</si>
  <si>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</si>
  <si>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</si>
  <si>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</si>
  <si>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</si>
  <si>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</si>
  <si>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</si>
  <si>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</si>
  <si>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</si>
  <si>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</si>
  <si>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</si>
  <si>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</si>
  <si>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</si>
  <si>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</si>
  <si>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</si>
  <si>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</si>
  <si>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</si>
  <si>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</si>
  <si>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</si>
  <si>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</si>
  <si>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</si>
  <si>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</si>
  <si>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</si>
  <si>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</si>
  <si>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</si>
  <si>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</si>
  <si>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</si>
  <si>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</si>
  <si>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</si>
  <si>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</si>
  <si>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</si>
  <si>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</si>
  <si>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</si>
  <si>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</si>
  <si>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</si>
  <si>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</si>
  <si>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</si>
  <si>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</si>
  <si>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</si>
  <si>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</si>
  <si>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</si>
  <si>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</si>
  <si>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</si>
  <si>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</si>
  <si>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</si>
  <si>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</si>
  <si>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</si>
  <si>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</si>
  <si>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</si>
  <si>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</si>
  <si>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</si>
  <si>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</si>
  <si>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</si>
  <si>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</si>
  <si>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</si>
  <si>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</si>
  <si>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</si>
  <si>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</si>
  <si>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</si>
  <si>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</si>
  <si>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</si>
  <si>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</si>
  <si>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</si>
  <si>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</si>
  <si>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</si>
  <si>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</si>
  <si>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</si>
  <si>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</si>
  <si>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</si>
  <si>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</si>
  <si>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</si>
  <si>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</si>
  <si>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</si>
  <si>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</si>
  <si>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</si>
  <si>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</si>
  <si>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</si>
  <si>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</si>
  <si>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</si>
  <si>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</si>
  <si>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</si>
  <si>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</si>
  <si>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</si>
  <si>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</si>
  <si>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</si>
  <si>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</si>
  <si>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</si>
  <si>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</si>
  <si>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</si>
  <si>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</si>
  <si>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</si>
  <si>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</si>
  <si>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</si>
  <si>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</si>
  <si>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</si>
  <si>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</si>
  <si>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</si>
  <si>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</si>
  <si>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</si>
  <si>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</si>
  <si>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</si>
  <si>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</si>
  <si>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</si>
  <si>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</si>
  <si>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</si>
  <si>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</si>
  <si>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</si>
  <si>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</si>
  <si>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</si>
  <si>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</si>
  <si>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</si>
  <si>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</si>
  <si>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</si>
  <si>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</si>
  <si>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</si>
  <si>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</si>
  <si>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</si>
  <si>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</si>
  <si>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</si>
  <si>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</si>
  <si>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</si>
  <si>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</si>
  <si>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</si>
  <si>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</si>
  <si>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</si>
  <si>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</si>
  <si>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</si>
  <si>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</si>
  <si>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</si>
  <si>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</si>
  <si>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</si>
  <si>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</si>
  <si>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</si>
  <si>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</si>
  <si>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</si>
  <si>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</si>
  <si>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</si>
  <si>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</si>
  <si>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</si>
  <si>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</si>
  <si>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</si>
  <si>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</si>
  <si>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</si>
  <si>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</si>
  <si>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</si>
  <si>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</si>
  <si>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</si>
  <si>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</si>
  <si>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</si>
  <si>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</si>
  <si>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</si>
  <si>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</si>
  <si>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</si>
  <si>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</si>
  <si>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</si>
  <si>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</si>
  <si>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</si>
  <si>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</si>
  <si>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</si>
  <si>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</si>
  <si>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</si>
  <si>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</si>
  <si>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</si>
  <si>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</si>
  <si>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</si>
  <si>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</si>
  <si>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</si>
  <si>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</si>
  <si>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</si>
  <si>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</si>
  <si>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</si>
  <si>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</si>
  <si>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</si>
  <si>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</si>
  <si>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</si>
  <si>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</si>
  <si>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</si>
  <si>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</si>
  <si>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</si>
  <si>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</si>
  <si>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</si>
  <si>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</si>
  <si>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</si>
  <si>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</si>
  <si>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</si>
  <si>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</si>
  <si>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</si>
  <si>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</si>
  <si>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</si>
  <si>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</si>
  <si>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</si>
  <si>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</si>
  <si>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</si>
  <si>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</si>
  <si>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</si>
  <si>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</si>
  <si>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</si>
  <si>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</si>
  <si>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</si>
  <si>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</si>
  <si>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</si>
  <si>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</si>
  <si>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</si>
  <si>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</si>
  <si>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</si>
  <si>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</si>
  <si>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</si>
  <si>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</si>
  <si>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</si>
  <si>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</si>
  <si>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</si>
  <si>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</si>
  <si>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</si>
  <si>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</si>
  <si>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</si>
  <si>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</si>
  <si>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</si>
  <si>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</si>
  <si>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</si>
  <si>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</si>
  <si>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</si>
  <si>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</si>
  <si>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</si>
  <si>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</si>
  <si>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</si>
  <si>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</si>
  <si>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</si>
  <si>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</si>
  <si>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</si>
  <si>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</si>
  <si>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</si>
  <si>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</si>
  <si>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</si>
  <si>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</si>
  <si>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</si>
  <si>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</si>
  <si>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</si>
  <si>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</si>
  <si>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</si>
  <si>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</si>
  <si>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</si>
  <si>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</si>
  <si>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</si>
  <si>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</si>
  <si>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</si>
  <si>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</si>
  <si>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</si>
  <si>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</si>
  <si>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</si>
  <si>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</si>
  <si>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</si>
  <si>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</si>
  <si>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</si>
  <si>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</si>
  <si>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</si>
  <si>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</si>
  <si>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</si>
  <si>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</si>
  <si>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</si>
  <si>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</si>
  <si>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</si>
  <si>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</si>
  <si>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</si>
  <si>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</si>
  <si>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</si>
  <si>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</si>
  <si>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</si>
  <si>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</si>
  <si>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</si>
  <si>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</si>
  <si>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</si>
  <si>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</si>
  <si>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</si>
  <si>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</si>
  <si>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</si>
  <si>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</si>
  <si>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</si>
  <si>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</si>
  <si>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</si>
  <si>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</si>
  <si>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</si>
  <si>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</si>
  <si>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</si>
  <si>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</si>
  <si>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</si>
  <si>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</si>
  <si>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</si>
  <si>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</si>
  <si>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</si>
  <si>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</si>
  <si>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</si>
  <si>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</si>
  <si>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</si>
  <si>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</si>
  <si>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</si>
  <si>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</si>
  <si>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</si>
  <si>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</si>
  <si>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</si>
  <si>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</si>
  <si>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</si>
  <si>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</si>
  <si>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</si>
  <si>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</si>
  <si>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</si>
  <si>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</si>
  <si>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</si>
  <si>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</si>
  <si>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</si>
  <si>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</si>
  <si>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</si>
  <si>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</si>
  <si>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</si>
  <si>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</si>
  <si>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</si>
  <si>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</si>
  <si>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</si>
  <si>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</si>
  <si>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</si>
  <si>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</si>
  <si>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</si>
  <si>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</si>
  <si>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</si>
  <si>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</si>
  <si>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</si>
  <si>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</si>
  <si>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</si>
  <si>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</si>
  <si>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</si>
  <si>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</si>
  <si>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</si>
  <si>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</si>
  <si>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</si>
  <si>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</si>
  <si>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</si>
  <si>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</si>
  <si>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</si>
  <si>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</si>
  <si>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</si>
  <si>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</si>
  <si>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</si>
  <si>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</si>
  <si>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</si>
  <si>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</si>
  <si>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</si>
  <si>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</si>
  <si>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</si>
  <si>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</si>
  <si>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</si>
  <si>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</si>
  <si>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</si>
  <si>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</si>
  <si>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</si>
  <si>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</si>
  <si>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</si>
  <si>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</si>
  <si>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</si>
  <si>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</si>
  <si>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</si>
  <si>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</si>
  <si>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</si>
  <si>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</si>
  <si>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</si>
  <si>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</si>
  <si>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</si>
  <si>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</si>
  <si>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</si>
  <si>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</si>
  <si>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</si>
  <si>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</si>
  <si>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</si>
  <si>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</si>
  <si>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</si>
  <si>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</si>
  <si>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</si>
  <si>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</si>
  <si>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</si>
  <si>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</si>
  <si>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</si>
  <si>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</si>
  <si>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</si>
  <si>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</si>
  <si>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</si>
  <si>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</si>
  <si>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</si>
  <si>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</si>
  <si>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</si>
  <si>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</si>
  <si>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</si>
  <si>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</si>
  <si>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</si>
  <si>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</si>
  <si>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</si>
  <si>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</si>
  <si>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</si>
  <si>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</si>
  <si>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</si>
  <si>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</si>
  <si>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</si>
  <si>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</si>
  <si>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</si>
  <si>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</si>
  <si>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</si>
  <si>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</si>
  <si>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</si>
  <si>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</si>
  <si>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</si>
  <si>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</si>
  <si>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</si>
  <si>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</si>
  <si>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</si>
  <si>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</si>
  <si>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</si>
  <si>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</si>
  <si>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</si>
  <si>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</si>
  <si>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</si>
  <si>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</si>
  <si>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</si>
  <si>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</si>
  <si>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</si>
  <si>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</si>
  <si>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</si>
  <si>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</si>
  <si>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</si>
  <si>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</si>
  <si>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</si>
  <si>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</si>
  <si>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</si>
  <si>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</si>
  <si>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</si>
  <si>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</si>
  <si>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</si>
  <si>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</si>
  <si>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</si>
  <si>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</si>
  <si>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</si>
  <si>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</si>
  <si>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</si>
  <si>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</si>
  <si>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</si>
  <si>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</si>
  <si>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</si>
  <si>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</si>
  <si>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</si>
  <si>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</si>
  <si>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</si>
  <si>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</si>
  <si>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</si>
  <si>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</si>
  <si>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</si>
  <si>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</si>
  <si>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</si>
  <si>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</si>
  <si>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</si>
  <si>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</si>
  <si>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</si>
  <si>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</si>
  <si>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</si>
  <si>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</si>
  <si>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</si>
  <si>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</si>
  <si>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</si>
  <si>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</si>
  <si>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</si>
  <si>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</si>
  <si>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</si>
  <si>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</si>
  <si>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</si>
  <si>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</si>
  <si>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</si>
  <si>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</si>
  <si>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</si>
  <si>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</si>
  <si>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</si>
  <si>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</si>
  <si>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</si>
  <si>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</si>
  <si>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</si>
  <si>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</si>
  <si>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</si>
  <si>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</si>
  <si>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</si>
  <si>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</si>
  <si>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</si>
  <si>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</si>
  <si>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</si>
  <si>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</si>
  <si>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</si>
  <si>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</si>
  <si>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</si>
  <si>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</si>
  <si>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</si>
  <si>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</si>
  <si>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</si>
  <si>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</si>
  <si>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</si>
  <si>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</si>
  <si>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</si>
  <si>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</si>
  <si>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</si>
  <si>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</si>
  <si>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</si>
  <si>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</si>
  <si>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</si>
  <si>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</si>
  <si>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</si>
  <si>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</si>
  <si>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</si>
  <si>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</si>
  <si>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</si>
  <si>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</si>
  <si>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</si>
  <si>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</si>
  <si>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</si>
  <si>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</si>
  <si>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</si>
  <si>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</si>
  <si>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</si>
  <si>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</si>
  <si>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</si>
  <si>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</si>
  <si>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</si>
  <si>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</si>
  <si>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</si>
  <si>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</si>
  <si>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</si>
  <si>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</si>
  <si>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</si>
  <si>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</si>
  <si>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</si>
  <si>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</si>
  <si>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</si>
  <si>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</si>
  <si>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</si>
  <si>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</si>
  <si>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</si>
  <si>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</si>
  <si>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</si>
  <si>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</si>
  <si>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</si>
  <si>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</si>
  <si>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</si>
  <si>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</si>
  <si>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</si>
  <si>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</si>
  <si>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</si>
  <si>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</si>
  <si>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</si>
  <si>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</si>
  <si>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</si>
  <si>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</si>
  <si>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</si>
  <si>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</si>
  <si>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</si>
  <si>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</si>
  <si>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</si>
  <si>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</si>
  <si>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</si>
  <si>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</si>
  <si>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</si>
  <si>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</si>
  <si>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</si>
  <si>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</si>
  <si>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</si>
  <si>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</si>
  <si>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</si>
  <si>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</si>
  <si>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</si>
  <si>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</si>
  <si>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</si>
  <si>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</si>
  <si>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</si>
  <si>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</si>
  <si>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</si>
  <si>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</si>
  <si>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</si>
  <si>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</si>
  <si>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</si>
  <si>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</si>
  <si>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</si>
  <si>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</si>
  <si>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</si>
  <si>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</si>
  <si>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</si>
  <si>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</si>
  <si>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</si>
  <si>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</si>
  <si>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</si>
  <si>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</si>
  <si>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</si>
  <si>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</si>
  <si>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</si>
  <si>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</si>
  <si>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</si>
  <si>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</si>
  <si>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</si>
  <si>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</si>
  <si>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</si>
  <si>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</si>
  <si>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</si>
  <si>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</si>
  <si>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</si>
  <si>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</si>
  <si>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</si>
  <si>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</si>
  <si>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</si>
  <si>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</si>
  <si>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</si>
  <si>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</si>
  <si>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</si>
  <si>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</si>
  <si>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</si>
  <si>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</si>
  <si>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</si>
  <si>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</si>
  <si>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</si>
  <si>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</si>
  <si>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</si>
  <si>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</si>
  <si>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</si>
  <si>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</si>
  <si>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</si>
  <si>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</si>
  <si>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</si>
  <si>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</si>
  <si>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</si>
  <si>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</si>
  <si>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</si>
  <si>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</si>
  <si>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</si>
  <si>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</si>
  <si>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</si>
  <si>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</si>
  <si>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</si>
  <si>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</si>
  <si>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</si>
  <si>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</si>
  <si>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</si>
  <si>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</si>
  <si>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</si>
  <si>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</si>
  <si>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</si>
  <si>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</si>
  <si>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</si>
  <si>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</si>
  <si>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</si>
  <si>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</si>
  <si>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</si>
  <si>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</si>
  <si>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</si>
  <si>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</si>
  <si>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</si>
  <si>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</si>
  <si>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</si>
  <si>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</si>
  <si>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</si>
  <si>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</si>
  <si>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</si>
  <si>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</si>
  <si>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</si>
  <si>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</si>
  <si>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</si>
  <si>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</si>
  <si>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</si>
  <si>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</si>
  <si>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</si>
  <si>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</si>
  <si>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</si>
  <si>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</si>
  <si>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</si>
  <si>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</si>
  <si>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</si>
  <si>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</si>
  <si>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</si>
  <si>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</si>
  <si>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</si>
  <si>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</si>
  <si>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</si>
  <si>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</si>
  <si>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</si>
  <si>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</si>
  <si>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</si>
  <si>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</si>
  <si>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</si>
  <si>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</si>
  <si>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</si>
  <si>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</si>
  <si>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</si>
  <si>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</si>
  <si>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</si>
  <si>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</si>
  <si>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</si>
  <si>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</si>
  <si>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</si>
  <si>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</si>
  <si>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</si>
  <si>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</si>
  <si>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</si>
  <si>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</si>
  <si>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</si>
  <si>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</si>
  <si>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</si>
  <si>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</si>
  <si>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</si>
  <si>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</si>
  <si>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</si>
  <si>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</si>
  <si>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</si>
  <si>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</si>
  <si>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</si>
  <si>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</si>
  <si>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</si>
  <si>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</si>
  <si>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</si>
  <si>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</si>
  <si>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</si>
  <si>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</si>
  <si>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</si>
  <si>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</si>
  <si>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</si>
  <si>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</si>
  <si>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</si>
  <si>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</si>
  <si>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</si>
  <si>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</si>
  <si>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</si>
  <si>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</si>
  <si>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</si>
  <si>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</si>
  <si>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</si>
  <si>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</si>
  <si>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</si>
  <si>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</si>
  <si>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</si>
  <si>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</si>
  <si>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</si>
  <si>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</si>
  <si>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</si>
  <si>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</si>
  <si>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</si>
  <si>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</si>
  <si>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</si>
  <si>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</si>
  <si>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</si>
  <si>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</si>
  <si>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</si>
  <si>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</si>
  <si>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</si>
  <si>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</si>
  <si>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</si>
  <si>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</si>
  <si>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</si>
  <si>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</si>
  <si>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</si>
  <si>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</si>
  <si>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</si>
  <si>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</si>
  <si>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</si>
  <si>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</si>
  <si>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</si>
  <si>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</si>
  <si>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</si>
  <si>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</si>
  <si>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</si>
  <si>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</si>
  <si>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</si>
  <si>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</si>
  <si>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</si>
  <si>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</si>
  <si>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</si>
  <si>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</si>
  <si>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</si>
  <si>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</si>
  <si>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</si>
  <si>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</si>
  <si>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</si>
  <si>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</si>
  <si>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</si>
  <si>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</si>
  <si>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</si>
  <si>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</si>
  <si>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</si>
  <si>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</si>
  <si>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</si>
  <si>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</si>
  <si>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</si>
  <si>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</si>
  <si>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</si>
  <si>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</si>
  <si>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</si>
  <si>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</si>
  <si>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</si>
  <si>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</si>
  <si>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</si>
  <si>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</si>
  <si>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</si>
  <si>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</si>
  <si>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</si>
  <si>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</si>
  <si>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</si>
  <si>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</si>
  <si>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</si>
  <si>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</si>
  <si>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</si>
  <si>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</si>
  <si>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</si>
  <si>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</si>
  <si>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</si>
  <si>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</si>
  <si>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</si>
  <si>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</si>
  <si>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</si>
  <si>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</si>
  <si>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</si>
  <si>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</si>
  <si>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</si>
  <si>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</si>
  <si>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</si>
  <si>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</si>
  <si>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</si>
  <si>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</si>
  <si>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</si>
  <si>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</si>
  <si>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</si>
  <si>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</si>
  <si>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</si>
  <si>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</si>
  <si>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</si>
  <si>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</si>
  <si>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</si>
  <si>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</si>
  <si>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</si>
  <si>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</si>
  <si>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</si>
  <si>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</si>
  <si>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</si>
  <si>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</si>
  <si>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</si>
  <si>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</si>
  <si>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</si>
  <si>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</si>
  <si>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</si>
  <si>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</si>
  <si>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</si>
  <si>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</si>
  <si>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</si>
  <si>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</si>
  <si>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</si>
  <si>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</si>
  <si>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</si>
  <si>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</si>
  <si>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</si>
  <si>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</si>
  <si>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</si>
  <si>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</si>
  <si>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</si>
  <si>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</si>
  <si>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</si>
  <si>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</si>
  <si>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</si>
  <si>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</si>
  <si>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</si>
  <si>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</si>
  <si>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</si>
  <si>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</si>
  <si>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</si>
  <si>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</si>
  <si>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</si>
  <si>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</si>
  <si>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</si>
  <si>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</si>
  <si>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</si>
  <si>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</si>
  <si>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</si>
  <si>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</si>
  <si>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</si>
  <si>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</si>
  <si>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</si>
  <si>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</si>
  <si>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</si>
  <si>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</si>
  <si>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</si>
  <si>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</si>
  <si>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</si>
  <si>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</si>
  <si>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</si>
  <si>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</si>
  <si>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</si>
  <si>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</si>
  <si>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</si>
  <si>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</si>
  <si>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</si>
  <si>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</si>
  <si>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</si>
  <si>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</si>
  <si>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</si>
  <si>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</si>
  <si>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</si>
  <si>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</si>
  <si>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</si>
  <si>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</si>
  <si>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</si>
  <si>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</si>
  <si>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</si>
  <si>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</si>
  <si>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</si>
  <si>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</si>
  <si>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</si>
  <si>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</si>
  <si>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</si>
  <si>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</si>
  <si>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</si>
  <si>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</si>
  <si>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</si>
  <si>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</si>
  <si>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</si>
  <si>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</si>
  <si>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</si>
  <si>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</si>
  <si>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</si>
  <si>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</si>
  <si>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</si>
  <si>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</si>
  <si>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</si>
  <si>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</si>
  <si>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</si>
  <si>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</si>
  <si>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</si>
  <si>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</si>
  <si>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</si>
  <si>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</si>
  <si>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</si>
  <si>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</si>
  <si>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</si>
  <si>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</si>
  <si>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</si>
  <si>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</si>
  <si>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</si>
  <si>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</si>
  <si>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</si>
  <si>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</si>
  <si>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</si>
  <si>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</si>
  <si>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</si>
  <si>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</si>
  <si>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</si>
  <si>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</si>
  <si>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</si>
  <si>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</si>
  <si>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</si>
  <si>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</si>
  <si>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</si>
  <si>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</si>
  <si>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</si>
  <si>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</si>
  <si>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</si>
  <si>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</si>
  <si>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</si>
  <si>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</si>
  <si>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</si>
  <si>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</si>
  <si>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</si>
  <si>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</si>
  <si>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</si>
  <si>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</si>
  <si>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</si>
  <si>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</si>
  <si>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</si>
  <si>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</si>
  <si>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</si>
  <si>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</si>
  <si>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</si>
  <si>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</si>
  <si>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</si>
  <si>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</si>
  <si>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</si>
  <si>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</si>
  <si>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</si>
  <si>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</si>
  <si>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</si>
  <si>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</si>
  <si>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</si>
  <si>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</si>
  <si>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</si>
  <si>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</si>
  <si>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</si>
  <si>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</si>
  <si>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</si>
  <si>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</si>
  <si>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</si>
  <si>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</si>
  <si>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</si>
  <si>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</si>
  <si>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</si>
  <si>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</si>
  <si>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</si>
  <si>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</si>
  <si>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</si>
  <si>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</si>
  <si>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</si>
  <si>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</si>
  <si>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</si>
  <si>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</si>
  <si>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</si>
  <si>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</si>
  <si>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</si>
  <si>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</si>
  <si>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</si>
  <si>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</si>
  <si>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</si>
  <si>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</si>
  <si>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</si>
  <si>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</si>
  <si>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</si>
  <si>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</si>
  <si>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</si>
  <si>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</si>
  <si>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</si>
  <si>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</si>
  <si>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</si>
  <si>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</si>
  <si>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</si>
  <si>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</si>
  <si>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</si>
  <si>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</si>
  <si>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</si>
  <si>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</si>
  <si>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</si>
  <si>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</si>
  <si>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</si>
  <si>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</si>
  <si>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</si>
  <si>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</si>
  <si>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</si>
  <si>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</si>
  <si>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</si>
  <si>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</si>
  <si>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</si>
  <si>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</si>
  <si>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</si>
  <si>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</si>
  <si>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</si>
  <si>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</si>
  <si>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</si>
  <si>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</si>
  <si>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</si>
  <si>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</si>
  <si>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</si>
  <si>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</si>
  <si>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</si>
  <si>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</si>
  <si>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</si>
  <si>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</si>
  <si>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</si>
  <si>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</si>
  <si>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</si>
  <si>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</si>
  <si>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</si>
  <si>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</si>
  <si>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</si>
  <si>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</si>
  <si>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</si>
  <si>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</si>
  <si>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</si>
  <si>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</si>
  <si>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</si>
  <si>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</si>
  <si>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</si>
  <si>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</si>
  <si>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</si>
  <si>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</si>
  <si>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</si>
  <si>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</si>
  <si>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</si>
  <si>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</si>
  <si>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</si>
  <si>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</si>
  <si>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</si>
  <si>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</si>
  <si>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</si>
  <si>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</si>
  <si>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</si>
  <si>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</si>
  <si>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</si>
  <si>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</si>
  <si>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</si>
  <si>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</si>
  <si>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</si>
  <si>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</si>
  <si>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</si>
  <si>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</si>
  <si>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</si>
  <si>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</si>
  <si>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</si>
  <si>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</si>
  <si>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</si>
  <si>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</si>
  <si>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</si>
  <si>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</si>
  <si>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</si>
  <si>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</si>
  <si>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</si>
  <si>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</si>
  <si>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</si>
  <si>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</si>
  <si>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</si>
  <si>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</si>
  <si>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</si>
  <si>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</si>
  <si>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</si>
  <si>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</si>
  <si>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</si>
  <si>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</si>
  <si>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</si>
  <si>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</si>
  <si>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</si>
  <si>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</si>
  <si>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</si>
  <si>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</si>
  <si>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</si>
  <si>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</si>
  <si>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</si>
  <si>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</si>
  <si>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</si>
  <si>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</si>
  <si>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</si>
  <si>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</si>
  <si>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</si>
  <si>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</si>
  <si>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</si>
  <si>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</si>
  <si>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</si>
  <si>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</si>
  <si>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</si>
  <si>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</si>
  <si>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</si>
  <si>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</si>
  <si>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</si>
  <si>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</si>
  <si>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</si>
  <si>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</si>
  <si>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</si>
  <si>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</si>
  <si>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</si>
  <si>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</si>
  <si>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</si>
  <si>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</si>
  <si>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</si>
  <si>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</si>
  <si>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</si>
  <si>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</si>
  <si>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</si>
  <si>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</si>
  <si>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</si>
  <si>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</si>
  <si>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</si>
  <si>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</si>
  <si>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</si>
  <si>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</si>
  <si>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</si>
  <si>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</si>
  <si>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</si>
  <si>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</si>
  <si>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</si>
  <si>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</si>
  <si>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</si>
  <si>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</si>
  <si>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</si>
  <si>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</si>
  <si>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</si>
  <si>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</si>
  <si>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</si>
  <si>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</si>
  <si>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</si>
  <si>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</si>
  <si>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</si>
  <si>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</si>
  <si>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</si>
  <si>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</si>
  <si>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</si>
  <si>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</si>
  <si>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</si>
  <si>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</si>
  <si>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</si>
  <si>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</si>
  <si>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</si>
  <si>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</si>
  <si>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</si>
  <si>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</si>
  <si>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</si>
  <si>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</si>
  <si>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</si>
  <si>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</si>
  <si>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</si>
  <si>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</si>
  <si>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</si>
  <si>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</si>
  <si>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</si>
  <si>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</si>
  <si>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</si>
  <si>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</si>
  <si>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</si>
  <si>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</si>
  <si>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</si>
  <si>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</si>
  <si>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</si>
  <si>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</si>
  <si>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</si>
  <si>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</si>
  <si>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</si>
  <si>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</si>
  <si>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</si>
  <si>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</si>
  <si>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</si>
  <si>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</si>
  <si>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</si>
  <si>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</si>
  <si>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</si>
  <si>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</si>
  <si>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</si>
  <si>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</si>
  <si>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</si>
  <si>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</si>
  <si>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</si>
  <si>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</si>
  <si>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</si>
  <si>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</si>
  <si>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</si>
  <si>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</si>
  <si>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</si>
  <si>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</si>
  <si>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</si>
  <si>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</si>
  <si>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</si>
  <si>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</si>
  <si>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</si>
  <si>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</si>
  <si>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</si>
  <si>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</si>
  <si>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</si>
  <si>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</si>
  <si>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</si>
  <si>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</si>
  <si>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</si>
  <si>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</si>
  <si>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</si>
  <si>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</si>
  <si>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</si>
  <si>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</si>
  <si>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</si>
  <si>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</si>
  <si>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</si>
  <si>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</si>
  <si>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</si>
  <si>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</si>
  <si>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</si>
  <si>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</si>
  <si>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</si>
  <si>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</si>
  <si>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</si>
  <si>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</si>
  <si>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</si>
  <si>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</si>
  <si>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</si>
  <si>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</si>
  <si>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</si>
  <si>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</si>
  <si>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</si>
  <si>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</si>
  <si>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</si>
  <si>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</si>
  <si>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</si>
  <si>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</si>
  <si>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</si>
  <si>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</si>
  <si>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</si>
  <si>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</si>
  <si>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</si>
  <si>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</si>
  <si>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</si>
  <si>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</si>
  <si>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</si>
  <si>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</si>
  <si>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</si>
  <si>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</si>
  <si>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</si>
  <si>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</si>
  <si>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</si>
  <si>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</si>
  <si>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</si>
  <si>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</si>
  <si>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</si>
  <si>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</si>
  <si>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</si>
  <si>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</si>
  <si>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</si>
  <si>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</si>
  <si>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</si>
  <si>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</si>
  <si>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</si>
  <si>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</si>
  <si>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</si>
  <si>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</si>
  <si>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</si>
  <si>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</si>
  <si>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</si>
  <si>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</si>
  <si>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</si>
  <si>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</si>
  <si>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</si>
  <si>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</si>
  <si>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</si>
  <si>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</si>
  <si>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</si>
  <si>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</si>
  <si>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</si>
  <si>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</si>
  <si>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</si>
  <si>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</si>
  <si>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</si>
  <si>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</si>
  <si>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</si>
  <si>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</si>
  <si>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</si>
  <si>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</si>
  <si>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</si>
  <si>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</si>
  <si>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</si>
  <si>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</si>
  <si>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</si>
  <si>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</si>
  <si>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</si>
  <si>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</si>
  <si>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</si>
  <si>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</si>
  <si>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</si>
  <si>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</si>
  <si>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</si>
  <si>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</si>
  <si>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</si>
  <si>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</si>
  <si>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</si>
  <si>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</si>
  <si>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</si>
  <si>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</si>
  <si>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</si>
  <si>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</si>
  <si>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</si>
  <si>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</si>
  <si>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</si>
  <si>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</si>
  <si>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</si>
  <si>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</si>
  <si>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</si>
  <si>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</si>
  <si>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</si>
  <si>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</si>
  <si>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</si>
  <si>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</si>
  <si>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</si>
  <si>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</si>
  <si>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</si>
  <si>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</si>
  <si>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</si>
  <si>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</si>
  <si>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</si>
  <si>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</si>
  <si>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</si>
  <si>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</si>
  <si>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</si>
  <si>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</si>
  <si>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</si>
  <si>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</si>
  <si>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</si>
  <si>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</si>
  <si>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</si>
  <si>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</si>
  <si>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</si>
  <si>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</si>
  <si>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</si>
  <si>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</si>
  <si>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</si>
  <si>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</si>
  <si>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</si>
  <si>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</si>
  <si>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</si>
  <si>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</si>
  <si>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</si>
  <si>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</si>
  <si>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</si>
  <si>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</si>
  <si>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</si>
  <si>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</si>
  <si>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</si>
  <si>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</si>
  <si>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</si>
  <si>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</si>
  <si>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</si>
  <si>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</si>
  <si>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</si>
  <si>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</si>
  <si>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</si>
  <si>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</si>
  <si>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</si>
  <si>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</si>
  <si>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</si>
  <si>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</si>
  <si>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</si>
  <si>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</si>
  <si>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</si>
  <si>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</si>
  <si>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</si>
  <si>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</si>
  <si>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</si>
  <si>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</si>
  <si>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</si>
  <si>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</si>
  <si>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</si>
  <si>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</si>
  <si>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</si>
  <si>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</si>
  <si>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</si>
  <si>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</si>
  <si>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</si>
  <si>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</si>
  <si>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</si>
  <si>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</si>
  <si>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</si>
  <si>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</si>
  <si>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</si>
  <si>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</si>
  <si>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</si>
  <si>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</si>
  <si>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</si>
  <si>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</si>
  <si>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</si>
  <si>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</si>
  <si>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</si>
  <si>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</si>
  <si>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</si>
  <si>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</si>
  <si>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</si>
  <si>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</si>
  <si>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</si>
  <si>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</si>
  <si>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</si>
  <si>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</si>
  <si>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</si>
  <si>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</si>
  <si>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</si>
  <si>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</si>
  <si>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</si>
  <si>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</si>
  <si>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</si>
  <si>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</si>
  <si>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</si>
  <si>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</si>
  <si>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</si>
  <si>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</si>
  <si>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</si>
  <si>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</si>
  <si>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</si>
  <si>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</si>
  <si>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</si>
  <si>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</si>
  <si>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</si>
  <si>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</si>
  <si>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</si>
  <si>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</si>
  <si>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</si>
  <si>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</si>
  <si>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</si>
  <si>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</si>
  <si>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</si>
  <si>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</si>
  <si>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</si>
  <si>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</si>
  <si>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</si>
  <si>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</si>
  <si>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</si>
  <si>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</si>
  <si>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</si>
  <si>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</si>
  <si>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</si>
  <si>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</si>
  <si>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</si>
  <si>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</si>
  <si>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</si>
  <si>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</si>
  <si>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</si>
  <si>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</si>
  <si>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</si>
  <si>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</si>
  <si>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</si>
  <si>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</si>
  <si>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</si>
  <si>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</si>
  <si>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</si>
  <si>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</si>
  <si>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</si>
  <si>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</si>
  <si>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</si>
  <si>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</si>
  <si>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</si>
  <si>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</si>
  <si>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</si>
  <si>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</si>
  <si>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</si>
  <si>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</si>
  <si>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</si>
  <si>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</si>
  <si>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</si>
  <si>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</si>
  <si>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</si>
  <si>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</si>
  <si>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</si>
  <si>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</si>
  <si>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</si>
  <si>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</si>
  <si>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</si>
  <si>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</si>
  <si>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</si>
  <si>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</si>
  <si>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</si>
  <si>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</si>
  <si>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</si>
  <si>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</si>
  <si>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</si>
  <si>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</si>
  <si>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</si>
  <si>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</si>
  <si>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</si>
  <si>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</si>
  <si>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</si>
  <si>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</si>
  <si>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</si>
  <si>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</si>
  <si>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</si>
  <si>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</si>
  <si>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</si>
  <si>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</si>
  <si>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</si>
  <si>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</si>
  <si>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</si>
  <si>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</si>
  <si>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</si>
  <si>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</si>
  <si>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</si>
  <si>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</si>
  <si>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</si>
  <si>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</si>
  <si>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</si>
  <si>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</si>
  <si>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</si>
  <si>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</si>
  <si>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</si>
  <si>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</si>
  <si>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</si>
  <si>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</si>
  <si>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</si>
  <si>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</si>
  <si>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</si>
  <si>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</si>
  <si>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</si>
  <si>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</si>
  <si>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</si>
  <si>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</si>
  <si>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</si>
  <si>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</si>
  <si>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</si>
  <si>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</si>
  <si>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</si>
  <si>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</si>
  <si>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</si>
  <si>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</si>
  <si>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</si>
  <si>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</si>
  <si>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</si>
  <si>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</si>
  <si>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</si>
  <si>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</si>
  <si>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</si>
  <si>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</si>
  <si>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</si>
  <si>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</si>
  <si>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</si>
  <si>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</si>
  <si>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</si>
  <si>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</si>
  <si>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</si>
  <si>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</si>
  <si>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</si>
  <si>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</si>
  <si>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</si>
  <si>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</si>
  <si>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</si>
  <si>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</si>
  <si>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</si>
  <si>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</si>
  <si>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</si>
  <si>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</si>
  <si>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</si>
  <si>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</si>
  <si>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</si>
  <si>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</si>
  <si>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</si>
  <si>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</si>
  <si>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</si>
  <si>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</si>
  <si>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</si>
  <si>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</si>
  <si>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</si>
  <si>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</si>
  <si>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</si>
  <si>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</si>
  <si>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</si>
  <si>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</si>
  <si>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</si>
  <si>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</si>
  <si>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</si>
  <si>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</si>
  <si>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</si>
  <si>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</si>
  <si>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</si>
  <si>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</si>
  <si>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</si>
  <si>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</si>
  <si>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</si>
  <si>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</si>
  <si>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</si>
  <si>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</si>
  <si>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</si>
  <si>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</si>
  <si>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</si>
  <si>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</si>
  <si>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</si>
  <si>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</si>
  <si>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</si>
  <si>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</si>
  <si>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</si>
  <si>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</si>
  <si>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</si>
  <si>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</si>
  <si>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</si>
  <si>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</si>
  <si>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</si>
  <si>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</si>
  <si>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</si>
  <si>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</si>
  <si>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</si>
  <si>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</si>
  <si>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</si>
  <si>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</si>
  <si>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</si>
  <si>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</si>
  <si>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</si>
  <si>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</si>
  <si>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</si>
  <si>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</si>
  <si>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</si>
  <si>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</si>
  <si>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</si>
  <si>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</si>
  <si>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</si>
  <si>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</si>
  <si>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</si>
  <si>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</si>
  <si>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</si>
  <si>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</si>
  <si>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</si>
  <si>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</si>
  <si>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</si>
  <si>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</si>
  <si>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</si>
  <si>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</si>
  <si>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</si>
  <si>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</si>
  <si>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</si>
  <si>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</si>
  <si>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</si>
  <si>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</si>
  <si>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</si>
  <si>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</si>
  <si>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</si>
  <si>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</si>
  <si>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</si>
  <si>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</si>
  <si>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</si>
  <si>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</si>
  <si>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</si>
  <si>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</si>
  <si>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</si>
  <si>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</si>
  <si>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</si>
  <si>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</si>
  <si>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</si>
  <si>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</si>
  <si>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</si>
  <si>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</si>
  <si>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</si>
  <si>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</si>
  <si>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</si>
  <si>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</si>
  <si>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</si>
  <si>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</si>
  <si>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</si>
  <si>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</si>
  <si>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</si>
  <si>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</si>
  <si>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</si>
  <si>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</si>
  <si>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</si>
  <si>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</si>
  <si>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</si>
  <si>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</si>
  <si>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</si>
  <si>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</si>
  <si>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</si>
  <si>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</si>
  <si>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</si>
  <si>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</si>
  <si>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</si>
  <si>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</si>
  <si>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</si>
  <si>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</si>
  <si>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</si>
  <si>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</si>
  <si>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</si>
  <si>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</si>
  <si>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</si>
  <si>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</si>
  <si>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</si>
  <si>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</si>
  <si>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</si>
  <si>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</si>
  <si>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</si>
  <si>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</si>
  <si>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</si>
  <si>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</si>
  <si>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</si>
  <si>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</si>
  <si>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</si>
  <si>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</si>
  <si>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</si>
  <si>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</si>
  <si>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</si>
  <si>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</si>
  <si>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</si>
  <si>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</si>
  <si>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</si>
  <si>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</si>
  <si>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</si>
  <si>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</si>
  <si>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</si>
  <si>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</si>
  <si>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</si>
  <si>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</si>
  <si>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</si>
  <si>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</si>
  <si>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</si>
  <si>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</si>
  <si>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</si>
  <si>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</si>
  <si>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</si>
  <si>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</si>
  <si>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</si>
  <si>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</si>
  <si>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</si>
  <si>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</si>
  <si>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</si>
  <si>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</si>
  <si>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</si>
  <si>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</si>
  <si>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</si>
  <si>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</si>
  <si>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</si>
  <si>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</si>
  <si>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</si>
  <si>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</si>
  <si>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</si>
  <si>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</si>
  <si>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</si>
  <si>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</si>
  <si>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</si>
  <si>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</si>
  <si>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</si>
  <si>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</si>
  <si>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</si>
  <si>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</si>
  <si>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</si>
  <si>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</si>
  <si>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</si>
  <si>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</si>
  <si>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</si>
  <si>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</si>
  <si>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</si>
  <si>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</si>
  <si>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</si>
  <si>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</si>
  <si>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</si>
  <si>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</si>
  <si>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</si>
  <si>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</si>
  <si>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</si>
  <si>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</si>
  <si>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</si>
  <si>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</si>
  <si>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</si>
  <si>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</si>
  <si>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</si>
  <si>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</si>
  <si>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</si>
  <si>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</si>
  <si>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</si>
  <si>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</si>
  <si>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</si>
  <si>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</si>
  <si>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</si>
  <si>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</si>
  <si>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</si>
  <si>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</si>
  <si>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</si>
  <si>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</si>
  <si>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</si>
  <si>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</si>
  <si>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</si>
  <si>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</si>
  <si>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</si>
  <si>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</si>
  <si>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</si>
  <si>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</si>
  <si>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</si>
  <si>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</si>
  <si>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</si>
  <si>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</si>
  <si>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</si>
  <si>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</si>
  <si>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</si>
  <si>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</si>
  <si>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</si>
  <si>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</si>
  <si>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</si>
  <si>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</si>
  <si>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</si>
  <si>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</si>
  <si>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</si>
  <si>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</si>
  <si>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</si>
  <si>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</si>
  <si>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</si>
  <si>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</si>
  <si>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</si>
  <si>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</si>
  <si>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</si>
  <si>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</si>
  <si>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</si>
  <si>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</si>
  <si>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</si>
  <si>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</si>
  <si>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</si>
  <si>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</si>
  <si>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</si>
  <si>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</si>
  <si>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</si>
  <si>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</si>
  <si>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</si>
  <si>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</si>
  <si>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</si>
  <si>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</si>
  <si>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</si>
  <si>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</si>
  <si>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</si>
  <si>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</si>
  <si>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</si>
  <si>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</si>
  <si>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</si>
  <si>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</si>
  <si>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</si>
  <si>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</si>
  <si>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</si>
  <si>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</si>
  <si>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</si>
  <si>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</si>
  <si>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</si>
  <si>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</si>
  <si>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</si>
  <si>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</si>
  <si>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</si>
  <si>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</si>
  <si>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</si>
  <si>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</si>
  <si>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</si>
  <si>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</si>
  <si>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</si>
  <si>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</si>
  <si>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</si>
  <si>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</si>
  <si>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</si>
  <si>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</si>
  <si>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</si>
  <si>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</si>
  <si>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</si>
  <si>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</si>
  <si>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</si>
  <si>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</si>
  <si>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</si>
  <si>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</si>
  <si>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</si>
  <si>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</si>
  <si>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</si>
  <si>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</si>
  <si>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</si>
  <si>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</si>
  <si>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</si>
  <si>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</si>
  <si>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</si>
  <si>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</si>
  <si>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</si>
  <si>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</si>
  <si>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</si>
  <si>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</si>
  <si>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</si>
  <si>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</si>
  <si>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</si>
  <si>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</si>
  <si>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</si>
  <si>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</si>
  <si>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</si>
  <si>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</si>
  <si>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</si>
  <si>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</si>
  <si>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</si>
  <si>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</si>
  <si>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</si>
  <si>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</si>
  <si>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</si>
  <si>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</si>
  <si>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</si>
  <si>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</si>
  <si>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</si>
  <si>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</si>
  <si>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</si>
  <si>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</si>
  <si>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</si>
  <si>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</si>
  <si>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</si>
  <si>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</si>
  <si>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</si>
  <si>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</si>
  <si>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</si>
  <si>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</si>
  <si>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</si>
  <si>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</si>
  <si>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</si>
  <si>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</si>
  <si>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</si>
  <si>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</si>
  <si>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</si>
  <si>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</si>
  <si>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</si>
  <si>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</si>
  <si>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</si>
  <si>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</si>
  <si>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</si>
  <si>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</si>
  <si>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</si>
  <si>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</si>
  <si>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</si>
  <si>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</si>
  <si>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</si>
  <si>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</si>
  <si>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</si>
  <si>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</si>
  <si>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</si>
  <si>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</si>
  <si>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</si>
  <si>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</si>
  <si>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</si>
  <si>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</si>
  <si>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</si>
  <si>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</si>
  <si>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</si>
  <si>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</si>
  <si>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</si>
  <si>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</si>
  <si>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</si>
  <si>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</si>
  <si>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</si>
  <si>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</si>
  <si>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</si>
  <si>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</si>
  <si>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</si>
  <si>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</si>
  <si>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</si>
  <si>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</si>
  <si>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</si>
  <si>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</si>
  <si>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</si>
  <si>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</si>
  <si>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</si>
  <si>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</si>
  <si>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</si>
  <si>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</si>
  <si>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</si>
  <si>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</si>
  <si>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</si>
  <si>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</si>
  <si>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</si>
  <si>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</si>
  <si>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</si>
  <si>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</si>
  <si>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</si>
  <si>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</si>
  <si>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</si>
  <si>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</si>
  <si>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</si>
  <si>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</si>
  <si>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</si>
  <si>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</si>
  <si>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</si>
  <si>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</si>
  <si>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</si>
  <si>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</si>
  <si>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</si>
  <si>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</si>
  <si>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</si>
  <si>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</si>
  <si>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</si>
  <si>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</si>
  <si>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</si>
  <si>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</si>
  <si>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</si>
  <si>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</si>
  <si>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</si>
  <si>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</si>
  <si>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</si>
  <si>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</si>
  <si>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</si>
  <si>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</si>
  <si>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</si>
  <si>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</si>
  <si>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</si>
  <si>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</si>
  <si>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</si>
  <si>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</si>
  <si>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</si>
  <si>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</si>
  <si>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</si>
  <si>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</si>
  <si>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</si>
  <si>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</si>
  <si>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</si>
  <si>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</si>
  <si>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</si>
  <si>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</si>
  <si>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</si>
  <si>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</si>
  <si>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</si>
  <si>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</si>
  <si>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</si>
  <si>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</si>
  <si>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</si>
  <si>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</si>
  <si>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</si>
  <si>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</si>
  <si>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</si>
  <si>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</si>
  <si>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</si>
  <si>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</si>
  <si>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</si>
  <si>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</si>
  <si>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</si>
  <si>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</si>
  <si>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</si>
  <si>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</si>
  <si>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</si>
  <si>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</si>
  <si>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</si>
  <si>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</si>
  <si>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</si>
  <si>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</si>
  <si>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</si>
  <si>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</si>
  <si>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</si>
  <si>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</si>
  <si>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</si>
  <si>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</si>
  <si>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</si>
  <si>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</si>
  <si>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</si>
  <si>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</si>
  <si>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</si>
  <si>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</si>
  <si>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</si>
  <si>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</si>
  <si>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</si>
  <si>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</si>
  <si>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</si>
  <si>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</si>
  <si>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</si>
  <si>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</si>
  <si>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</si>
  <si>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</si>
  <si>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</si>
  <si>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</si>
  <si>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</si>
  <si>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</si>
  <si>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</si>
  <si>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</si>
  <si>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</si>
  <si>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</si>
  <si>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</si>
  <si>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</si>
  <si>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</si>
  <si>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</si>
  <si>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</si>
  <si>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</si>
  <si>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</si>
  <si>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</si>
  <si>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</si>
  <si>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</si>
  <si>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</si>
  <si>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</si>
  <si>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</si>
  <si>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</si>
  <si>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</si>
  <si>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</si>
  <si>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</si>
  <si>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</si>
  <si>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</si>
  <si>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</si>
  <si>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</si>
  <si>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</si>
  <si>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</si>
  <si>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</si>
  <si>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</si>
  <si>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</si>
  <si>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</si>
  <si>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</si>
  <si>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</si>
  <si>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</si>
  <si>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</si>
  <si>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</si>
  <si>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</si>
  <si>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</si>
  <si>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</si>
  <si>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</si>
  <si>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</si>
  <si>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</si>
  <si>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</si>
  <si>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</si>
  <si>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</si>
  <si>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</si>
  <si>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</si>
  <si>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</si>
  <si>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</si>
  <si>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</si>
  <si>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</si>
  <si>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</si>
  <si>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</si>
  <si>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</si>
  <si>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</si>
  <si>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</si>
  <si>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</si>
  <si>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</si>
  <si>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</si>
  <si>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</si>
  <si>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</si>
  <si>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</si>
  <si>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</si>
  <si>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</si>
  <si>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</si>
  <si>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</si>
  <si>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</si>
  <si>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</si>
  <si>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</si>
  <si>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</si>
  <si>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</si>
  <si>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</si>
  <si>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</si>
  <si>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</si>
  <si>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</si>
  <si>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</si>
  <si>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</si>
  <si>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</si>
  <si>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</si>
  <si>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</si>
  <si>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</si>
  <si>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</si>
  <si>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</si>
  <si>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</si>
  <si>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</si>
  <si>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</si>
  <si>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</si>
  <si>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</si>
  <si>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</si>
  <si>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</si>
  <si>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</si>
  <si>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</si>
  <si>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</si>
  <si>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</si>
  <si>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</si>
  <si>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</si>
  <si>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</si>
  <si>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</si>
  <si>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</si>
  <si>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</si>
  <si>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</si>
  <si>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</si>
  <si>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</si>
  <si>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</si>
  <si>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</si>
  <si>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</si>
  <si>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</si>
  <si>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</si>
  <si>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</si>
  <si>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</si>
  <si>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</si>
  <si>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</si>
  <si>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</si>
  <si>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</si>
  <si>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</si>
  <si>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</si>
  <si>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</si>
  <si>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</si>
  <si>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</si>
  <si>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</si>
  <si>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</si>
  <si>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</si>
  <si>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</si>
  <si>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</si>
  <si>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</si>
  <si>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</si>
  <si>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</si>
  <si>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</si>
  <si>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</si>
  <si>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</si>
  <si>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</si>
  <si>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</si>
  <si>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</si>
  <si>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</si>
  <si>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</si>
  <si>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</si>
  <si>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</si>
  <si>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</si>
  <si>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</si>
  <si>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</si>
  <si>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</si>
  <si>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</si>
  <si>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</si>
  <si>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</si>
  <si>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</si>
  <si>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</si>
  <si>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</si>
  <si>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</si>
  <si>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</si>
  <si>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</si>
  <si>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</si>
  <si>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</si>
  <si>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</si>
  <si>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</si>
  <si>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</si>
  <si>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</si>
  <si>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</si>
  <si>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</si>
  <si>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</si>
  <si>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</si>
  <si>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</si>
  <si>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</si>
  <si>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</si>
  <si>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</si>
  <si>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</si>
  <si>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</si>
  <si>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</si>
  <si>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</si>
  <si>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</si>
  <si>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</si>
  <si>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</si>
  <si>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</si>
  <si>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</si>
  <si>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</si>
  <si>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</si>
  <si>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</si>
  <si>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</si>
  <si>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</si>
  <si>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</si>
  <si>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</si>
  <si>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</si>
  <si>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</si>
  <si>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</si>
  <si>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</si>
  <si>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</si>
  <si>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</si>
  <si>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</si>
  <si>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</si>
  <si>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</si>
  <si>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</si>
  <si>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</si>
  <si>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</si>
  <si>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</si>
  <si>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</si>
  <si>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</si>
  <si>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</si>
  <si>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</si>
  <si>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</si>
  <si>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</si>
  <si>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</si>
  <si>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</si>
  <si>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</si>
  <si>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</si>
  <si>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</si>
  <si>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</si>
  <si>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</si>
  <si>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</si>
  <si>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</si>
  <si>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</si>
  <si>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</si>
  <si>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</si>
  <si>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</si>
  <si>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</si>
  <si>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</si>
  <si>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</si>
  <si>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</si>
  <si>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</si>
  <si>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</si>
  <si>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</si>
  <si>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</si>
  <si>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</si>
  <si>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</si>
  <si>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</si>
  <si>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</si>
  <si>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</si>
  <si>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</si>
  <si>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</si>
  <si>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</si>
  <si>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</si>
  <si>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</si>
  <si>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</si>
  <si>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</si>
  <si>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</si>
  <si>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</si>
  <si>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</si>
  <si>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</si>
  <si>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</si>
  <si>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</si>
  <si>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</si>
  <si>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</si>
  <si>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</si>
  <si>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</si>
  <si>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</si>
  <si>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</si>
  <si>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</si>
  <si>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</si>
  <si>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</si>
  <si>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</si>
  <si>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</si>
  <si>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</si>
  <si>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</si>
  <si>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</si>
  <si>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</si>
  <si>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</si>
  <si>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</si>
  <si>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</si>
  <si>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</si>
  <si>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</si>
  <si>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</si>
  <si>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</si>
  <si>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</si>
  <si>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</si>
  <si>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</si>
  <si>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</si>
  <si>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</si>
  <si>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</si>
  <si>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</si>
  <si>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</si>
  <si>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</si>
  <si>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</si>
  <si>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</si>
  <si>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</si>
  <si>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</si>
  <si>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</si>
  <si>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</si>
  <si>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</si>
  <si>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</si>
  <si>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</si>
  <si>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</si>
  <si>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</si>
  <si>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</si>
  <si>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</si>
  <si>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</si>
  <si>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</si>
  <si>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</si>
  <si>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</si>
  <si>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</si>
  <si>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</si>
  <si>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</si>
  <si>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</si>
  <si>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</si>
  <si>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</si>
  <si>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</si>
  <si>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</si>
  <si>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</si>
  <si>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</si>
  <si>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</si>
  <si>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</si>
  <si>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</si>
  <si>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</si>
  <si>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</si>
  <si>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</si>
  <si>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</si>
  <si>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</si>
  <si>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</si>
  <si>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</si>
  <si>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</si>
  <si>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</si>
  <si>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</si>
  <si>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</si>
  <si>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</si>
  <si>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</si>
  <si>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</si>
  <si>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</si>
  <si>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</si>
  <si>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</si>
  <si>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</si>
  <si>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</si>
  <si>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</si>
  <si>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</si>
  <si>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</si>
  <si>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</si>
  <si>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</si>
  <si>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</si>
  <si>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</si>
  <si>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</si>
  <si>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</si>
  <si>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</si>
  <si>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</si>
  <si>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</si>
  <si>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</si>
  <si>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</si>
  <si>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</si>
  <si>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</si>
  <si>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</si>
  <si>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</si>
  <si>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</si>
  <si>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</si>
  <si>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</si>
  <si>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</si>
  <si>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</si>
  <si>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</si>
  <si>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</si>
  <si>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</si>
  <si>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</si>
  <si>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</si>
  <si>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</si>
  <si>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</si>
  <si>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</si>
  <si>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</si>
  <si>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</si>
  <si>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</si>
  <si>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</si>
  <si>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</si>
  <si>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</si>
  <si>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</si>
  <si>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</si>
  <si>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</si>
  <si>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</si>
  <si>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</si>
  <si>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</si>
  <si>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</si>
  <si>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</si>
  <si>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</si>
  <si>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</si>
  <si>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</si>
  <si>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</si>
  <si>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</si>
  <si>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</si>
  <si>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</si>
  <si>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</si>
  <si>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</si>
  <si>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</si>
  <si>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</si>
  <si>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</si>
  <si>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</si>
  <si>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</si>
  <si>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</si>
  <si>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</si>
  <si>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</si>
  <si>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</si>
  <si>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</si>
  <si>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</si>
  <si>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</si>
  <si>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</si>
  <si>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</si>
  <si>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</si>
  <si>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</si>
  <si>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</si>
  <si>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</si>
  <si>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</si>
  <si>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</si>
  <si>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</si>
  <si>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</si>
  <si>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</si>
  <si>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</si>
  <si>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</si>
  <si>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</si>
  <si>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</si>
  <si>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</si>
  <si>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</si>
  <si>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</si>
  <si>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</si>
  <si>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</si>
  <si>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</si>
  <si>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</si>
  <si>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</si>
  <si>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</si>
  <si>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</si>
  <si>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</si>
  <si>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</si>
  <si>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</si>
  <si>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</si>
  <si>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</si>
  <si>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</si>
  <si>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</si>
  <si>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</si>
  <si>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</si>
  <si>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</si>
  <si>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</si>
  <si>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</si>
  <si>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</si>
  <si>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</si>
  <si>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</si>
  <si>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</si>
  <si>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</si>
  <si>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</si>
  <si>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</si>
  <si>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</si>
  <si>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</si>
  <si>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</si>
  <si>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</si>
  <si>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</si>
  <si>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</si>
  <si>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</si>
  <si>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</si>
  <si>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</si>
  <si>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</si>
  <si>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</si>
  <si>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</si>
  <si>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</si>
  <si>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</si>
  <si>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</si>
  <si>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</si>
  <si>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</si>
  <si>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</si>
  <si>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</si>
  <si>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</si>
  <si>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</si>
  <si>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</si>
  <si>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</si>
  <si>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</si>
  <si>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</si>
  <si>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</si>
  <si>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</si>
  <si>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</si>
  <si>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</si>
  <si>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</si>
  <si>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</si>
  <si>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</si>
  <si>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</si>
  <si>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</si>
  <si>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</si>
  <si>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</si>
  <si>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</si>
  <si>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</si>
  <si>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</si>
  <si>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</si>
  <si>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</si>
  <si>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</si>
  <si>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</si>
  <si>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</si>
  <si>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</si>
  <si>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</si>
  <si>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</si>
  <si>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</si>
  <si>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</si>
  <si>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</si>
  <si>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</si>
  <si>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</si>
  <si>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</si>
  <si>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</si>
  <si>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</si>
  <si>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</si>
  <si>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</si>
  <si>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</si>
  <si>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</si>
  <si>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</si>
  <si>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</si>
  <si>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</si>
  <si>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</si>
  <si>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</si>
  <si>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</si>
  <si>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</si>
  <si>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</si>
  <si>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</si>
  <si>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</si>
  <si>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</si>
  <si>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</si>
  <si>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</si>
  <si>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</si>
  <si>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</si>
  <si>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</si>
  <si>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</si>
  <si>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</si>
  <si>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</si>
  <si>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</si>
  <si>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</si>
  <si>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</si>
  <si>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</si>
  <si>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</si>
  <si>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</si>
  <si>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</si>
  <si>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</si>
  <si>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</si>
  <si>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</si>
  <si>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</si>
  <si>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</si>
  <si>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</si>
  <si>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</si>
  <si>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</si>
  <si>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</si>
  <si>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</si>
  <si>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</si>
  <si>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</si>
  <si>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</si>
  <si>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</si>
  <si>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</si>
  <si>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</si>
  <si>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</si>
  <si>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</si>
  <si>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</si>
  <si>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</si>
  <si>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</si>
  <si>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</si>
  <si>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</si>
  <si>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</si>
  <si>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</si>
  <si>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</si>
  <si>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</si>
  <si>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</si>
  <si>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</si>
  <si>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</si>
  <si>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</si>
  <si>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</si>
  <si>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</si>
  <si>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</si>
  <si>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</si>
  <si>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</si>
  <si>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</si>
  <si>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</si>
  <si>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</si>
  <si>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</si>
  <si>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</si>
  <si>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</si>
  <si>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</si>
  <si>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</si>
  <si>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</si>
  <si>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</si>
  <si>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</si>
  <si>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</si>
  <si>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</si>
  <si>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</si>
  <si>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</si>
  <si>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</si>
  <si>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</si>
  <si>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</si>
  <si>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</si>
  <si>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</si>
  <si>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</si>
  <si>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</si>
  <si>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</si>
  <si>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</si>
  <si>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</si>
  <si>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</si>
  <si>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</si>
  <si>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</si>
  <si>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</si>
  <si>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</si>
  <si>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</si>
  <si>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</si>
  <si>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</si>
  <si>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</si>
  <si>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</si>
  <si>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</si>
  <si>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</si>
  <si>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</si>
  <si>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</si>
  <si>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</si>
  <si>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</si>
  <si>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</si>
  <si>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</si>
  <si>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</si>
  <si>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</si>
  <si>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</si>
  <si>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</si>
  <si>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</si>
  <si>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</si>
  <si>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</si>
  <si>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</si>
  <si>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</si>
  <si>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</si>
  <si>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</si>
  <si>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</si>
  <si>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</si>
  <si>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</si>
  <si>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</si>
  <si>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</si>
  <si>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</si>
  <si>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</si>
  <si>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</si>
  <si>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</si>
  <si>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</si>
  <si>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</si>
  <si>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</si>
  <si>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</si>
  <si>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</si>
  <si>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</si>
  <si>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</si>
  <si>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</si>
  <si>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</si>
  <si>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</si>
  <si>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</si>
  <si>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</si>
  <si>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</si>
  <si>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</si>
  <si>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</si>
  <si>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</si>
  <si>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</si>
  <si>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</si>
  <si>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</si>
  <si>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</si>
  <si>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</si>
  <si>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</si>
  <si>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</si>
  <si>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</si>
  <si>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</si>
  <si>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</si>
  <si>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</si>
  <si>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</si>
  <si>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</si>
  <si>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</si>
  <si>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</si>
  <si>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</si>
  <si>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</si>
  <si>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</si>
  <si>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</si>
  <si>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</si>
  <si>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</si>
  <si>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</si>
  <si>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</si>
  <si>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</si>
  <si>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</si>
  <si>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</si>
  <si>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</si>
  <si>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</si>
  <si>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</si>
  <si>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</si>
  <si>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</si>
  <si>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</si>
  <si>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</si>
  <si>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</si>
  <si>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</si>
  <si>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</si>
  <si>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</si>
  <si>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</si>
  <si>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</si>
  <si>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</si>
  <si>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</si>
  <si>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</si>
  <si>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</si>
  <si>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</si>
  <si>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</si>
  <si>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</si>
  <si>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</si>
  <si>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</si>
  <si>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</si>
  <si>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</si>
  <si>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</si>
  <si>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</si>
  <si>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</si>
  <si>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</si>
  <si>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</si>
  <si>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</si>
  <si>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</si>
  <si>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</si>
  <si>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</si>
  <si>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</si>
  <si>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</si>
  <si>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</si>
  <si>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</si>
  <si>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</si>
  <si>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</si>
  <si>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</si>
  <si>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</si>
  <si>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</si>
  <si>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</si>
  <si>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</si>
  <si>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</si>
  <si>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</si>
  <si>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</si>
  <si>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</si>
  <si>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</si>
  <si>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</si>
  <si>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</si>
  <si>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</si>
  <si>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</si>
  <si>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</si>
  <si>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</si>
  <si>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</si>
  <si>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</si>
  <si>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</si>
  <si>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</si>
  <si>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</si>
  <si>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</si>
  <si>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</si>
  <si>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</si>
  <si>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</si>
  <si>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</si>
  <si>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</si>
  <si>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</si>
  <si>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</si>
  <si>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</si>
  <si>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</si>
  <si>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</si>
  <si>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</si>
  <si>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</si>
  <si>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</si>
  <si>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</si>
  <si>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</si>
  <si>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</si>
  <si>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</si>
  <si>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</si>
  <si>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</si>
  <si>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</si>
  <si>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</si>
  <si>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</si>
  <si>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</si>
  <si>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</si>
  <si>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</si>
  <si>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</si>
  <si>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</si>
  <si>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</si>
  <si>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</si>
  <si>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</si>
  <si>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</si>
  <si>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</si>
  <si>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</si>
  <si>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</si>
  <si>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</si>
  <si>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</si>
  <si>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</si>
  <si>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</si>
  <si>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</si>
  <si>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</si>
  <si>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</si>
  <si>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</si>
  <si>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</si>
  <si>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</si>
  <si>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</si>
  <si>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</si>
  <si>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</si>
  <si>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</si>
  <si>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</si>
  <si>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</si>
  <si>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</si>
  <si>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</si>
  <si>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</si>
  <si>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</si>
  <si>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</si>
  <si>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</si>
  <si>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</si>
  <si>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</si>
  <si>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</si>
  <si>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</si>
  <si>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</si>
  <si>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</si>
  <si>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</si>
  <si>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</si>
  <si>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</si>
  <si>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</si>
  <si>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</si>
  <si>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</si>
  <si>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</si>
  <si>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</si>
  <si>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</si>
  <si>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</si>
  <si>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</si>
  <si>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</si>
  <si>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</si>
  <si>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</si>
  <si>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</si>
  <si>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</si>
  <si>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</si>
  <si>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</si>
  <si>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</si>
  <si>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</si>
  <si>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</si>
  <si>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</si>
  <si>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</si>
  <si>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</si>
  <si>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</si>
  <si>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</si>
  <si>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</si>
  <si>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</si>
  <si>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</si>
  <si>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</si>
  <si>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</si>
  <si>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</si>
  <si>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</si>
  <si>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</si>
  <si>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</si>
  <si>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</si>
  <si>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</si>
  <si>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</si>
  <si>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</si>
  <si>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</si>
  <si>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</si>
  <si>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</si>
  <si>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</si>
  <si>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</si>
  <si>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</si>
  <si>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</si>
  <si>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</si>
  <si>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</si>
  <si>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</si>
  <si>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</si>
  <si>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</si>
  <si>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</si>
  <si>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</si>
  <si>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</si>
  <si>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</si>
  <si>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</si>
  <si>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</si>
  <si>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</si>
  <si>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</si>
  <si>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</si>
  <si>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</si>
  <si>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</si>
  <si>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</si>
  <si>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</si>
  <si>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</si>
  <si>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</si>
  <si>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</si>
  <si>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</si>
  <si>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</si>
  <si>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</si>
  <si>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</si>
  <si>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</si>
  <si>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</si>
  <si>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</si>
  <si>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</si>
  <si>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</si>
  <si>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</si>
  <si>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</si>
  <si>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</si>
  <si>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</si>
  <si>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</si>
  <si>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</si>
  <si>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</si>
  <si>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</si>
  <si>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</si>
  <si>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</si>
  <si>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</si>
  <si>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</si>
  <si>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</si>
  <si>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</si>
  <si>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</si>
  <si>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</si>
  <si>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</si>
  <si>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</si>
  <si>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</si>
  <si>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</si>
  <si>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</si>
  <si>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</si>
  <si>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</si>
  <si>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</si>
  <si>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</si>
  <si>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</si>
  <si>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</si>
  <si>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</si>
  <si>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</si>
  <si>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</si>
  <si>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</si>
  <si>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</si>
  <si>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</si>
  <si>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</si>
  <si>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</si>
  <si>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</si>
  <si>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</si>
  <si>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</si>
  <si>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</si>
  <si>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</si>
  <si>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</si>
  <si>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</si>
  <si>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</si>
  <si>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</si>
  <si>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</si>
  <si>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</si>
  <si>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</si>
  <si>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</si>
  <si>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</si>
  <si>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</si>
  <si>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</si>
  <si>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</si>
  <si>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</si>
  <si>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</si>
  <si>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</si>
  <si>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</si>
  <si>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</si>
  <si>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</si>
  <si>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</si>
  <si>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</si>
  <si>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</si>
  <si>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</si>
  <si>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</si>
  <si>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</si>
  <si>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</si>
  <si>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</si>
  <si>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</si>
  <si>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</si>
  <si>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</si>
  <si>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</si>
  <si>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</si>
  <si>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</si>
  <si>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</si>
  <si>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</si>
  <si>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</si>
  <si>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</si>
  <si>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</si>
  <si>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</si>
  <si>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</si>
  <si>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</si>
  <si>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</si>
  <si>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</si>
  <si>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</si>
  <si>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</si>
  <si>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</si>
  <si>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</si>
  <si>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</si>
  <si>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</si>
  <si>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</si>
  <si>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</si>
  <si>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</si>
  <si>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</si>
  <si>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</si>
  <si>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</si>
  <si>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</si>
  <si>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</si>
  <si>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</si>
  <si>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</si>
  <si>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</si>
  <si>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</si>
  <si>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</si>
  <si>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</si>
  <si>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</si>
  <si>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</si>
  <si>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</si>
  <si>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</si>
  <si>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</si>
  <si>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</si>
  <si>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</si>
  <si>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</si>
  <si>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</si>
  <si>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</si>
  <si>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</si>
  <si>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</si>
  <si>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</si>
  <si>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</si>
  <si>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</si>
  <si>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</si>
  <si>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</si>
  <si>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</si>
  <si>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</si>
  <si>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</si>
  <si>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</si>
  <si>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</si>
  <si>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</si>
  <si>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</si>
  <si>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</si>
  <si>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</si>
  <si>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</si>
  <si>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</si>
  <si>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</si>
  <si>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</si>
  <si>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</si>
  <si>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</si>
  <si>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</si>
  <si>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</si>
  <si>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</si>
  <si>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</si>
  <si>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</si>
  <si>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</si>
  <si>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</si>
  <si>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</si>
  <si>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</si>
  <si>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</si>
  <si>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</si>
  <si>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</si>
  <si>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</si>
  <si>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</si>
  <si>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</si>
  <si>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</si>
  <si>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</si>
  <si>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</si>
  <si>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</si>
  <si>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</si>
  <si>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</si>
  <si>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</si>
  <si>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</si>
  <si>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</si>
  <si>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</si>
  <si>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</si>
  <si>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</si>
  <si>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</si>
  <si>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</si>
  <si>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</si>
  <si>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</si>
  <si>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</si>
  <si>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</si>
  <si>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</si>
  <si>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</si>
  <si>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</si>
  <si>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</si>
  <si>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</si>
  <si>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</si>
  <si>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</si>
  <si>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</si>
  <si>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</si>
  <si>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</si>
  <si>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</si>
  <si>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</si>
  <si>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</si>
  <si>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</si>
  <si>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</si>
  <si>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</si>
  <si>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</si>
  <si>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</si>
  <si>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</si>
  <si>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</si>
  <si>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</si>
  <si>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</si>
  <si>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</si>
  <si>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</si>
  <si>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</si>
  <si>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</si>
  <si>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</si>
  <si>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</si>
  <si>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</si>
  <si>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</si>
  <si>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</si>
  <si>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</si>
  <si>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</si>
  <si>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</si>
  <si>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</si>
  <si>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</si>
  <si>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</si>
  <si>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</si>
  <si>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</si>
  <si>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</si>
  <si>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</si>
  <si>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</si>
  <si>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</si>
  <si>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</si>
  <si>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</si>
  <si>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</si>
  <si>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</si>
  <si>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</si>
  <si>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</si>
  <si>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</si>
  <si>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</si>
  <si>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</si>
  <si>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</si>
  <si>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</si>
  <si>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</si>
  <si>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</si>
  <si>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</si>
  <si>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</si>
  <si>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</si>
  <si>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</si>
  <si>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</si>
  <si>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</si>
  <si>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</si>
  <si>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</si>
  <si>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</si>
  <si>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</si>
  <si>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</si>
  <si>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</si>
  <si>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</si>
  <si>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</si>
  <si>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</si>
  <si>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</si>
  <si>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</si>
  <si>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</si>
  <si>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</si>
  <si>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</si>
  <si>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</si>
  <si>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</si>
  <si>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</si>
  <si>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</si>
  <si>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</si>
  <si>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</si>
  <si>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</si>
  <si>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</si>
  <si>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</si>
  <si>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</si>
  <si>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</si>
  <si>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</si>
  <si>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</si>
  <si>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</si>
  <si>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</si>
  <si>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</si>
  <si>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</si>
  <si>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</si>
  <si>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</si>
  <si>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</si>
  <si>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</si>
  <si>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</si>
  <si>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</si>
  <si>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</si>
  <si>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</si>
  <si>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</si>
  <si>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</si>
  <si>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</si>
  <si>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</si>
  <si>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</si>
  <si>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</si>
  <si>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</si>
  <si>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</si>
  <si>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</si>
  <si>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</si>
  <si>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</si>
  <si>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</si>
  <si>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</si>
  <si>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</si>
  <si>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</si>
  <si>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</si>
  <si>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</si>
  <si>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</si>
  <si>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</si>
  <si>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</si>
  <si>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</si>
  <si>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</si>
  <si>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</si>
  <si>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</si>
  <si>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</si>
  <si>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</si>
  <si>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</si>
  <si>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</si>
  <si>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</si>
  <si>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</si>
  <si>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</si>
  <si>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</si>
  <si>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</si>
  <si>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</si>
  <si>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</si>
  <si>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</si>
  <si>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</si>
  <si>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</si>
  <si>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</si>
  <si>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</si>
  <si>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</si>
  <si>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</si>
  <si>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</si>
  <si>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</si>
  <si>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</si>
  <si>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</si>
  <si>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</si>
  <si>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</si>
  <si>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</si>
  <si>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</si>
  <si>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</si>
  <si>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</si>
  <si>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</si>
  <si>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</si>
  <si>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</si>
  <si>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</si>
  <si>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</si>
  <si>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</si>
  <si>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</si>
  <si>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</si>
  <si>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</si>
  <si>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</si>
  <si>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</si>
  <si>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</si>
  <si>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</si>
  <si>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</si>
  <si>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</si>
  <si>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</si>
  <si>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</si>
  <si>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</si>
  <si>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</si>
  <si>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</si>
  <si>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</si>
  <si>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</si>
  <si>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</si>
  <si>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</si>
  <si>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</si>
  <si>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</si>
  <si>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</si>
  <si>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</si>
  <si>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</si>
  <si>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</si>
  <si>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</si>
  <si>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</si>
  <si>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</si>
  <si>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</si>
  <si>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</si>
  <si>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</si>
  <si>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</si>
  <si>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</si>
  <si>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</si>
  <si>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</si>
  <si>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</si>
  <si>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</si>
  <si>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</si>
  <si>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</si>
  <si>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</si>
  <si>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</si>
  <si>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</si>
  <si>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</si>
  <si>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</si>
  <si>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</si>
  <si>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</si>
  <si>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</si>
  <si>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</si>
  <si>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</si>
  <si>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</si>
  <si>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</si>
  <si>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</si>
  <si>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</si>
  <si>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</si>
  <si>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</si>
  <si>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</si>
  <si>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</si>
  <si>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</si>
  <si>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</si>
  <si>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</si>
  <si>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</si>
  <si>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</si>
  <si>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</si>
  <si>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</si>
  <si>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</si>
  <si>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</si>
  <si>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</si>
  <si>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</si>
  <si>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</si>
  <si>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</si>
  <si>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</si>
  <si>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</si>
  <si>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</si>
  <si>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</si>
  <si>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</si>
  <si>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</si>
  <si>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</si>
  <si>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</si>
  <si>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</si>
  <si>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</si>
  <si>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</si>
  <si>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</si>
  <si>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</si>
  <si>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</si>
  <si>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</si>
  <si>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</si>
  <si>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</si>
  <si>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</si>
  <si>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</si>
  <si>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</si>
  <si>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</si>
  <si>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</si>
  <si>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</si>
  <si>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</si>
  <si>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</si>
  <si>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</si>
  <si>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</si>
  <si>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</si>
  <si>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</si>
  <si>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</si>
  <si>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</si>
  <si>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</si>
  <si>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</si>
  <si>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</si>
  <si>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</si>
  <si>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</si>
  <si>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</si>
  <si>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</si>
  <si>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</si>
  <si>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</si>
  <si>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</si>
  <si>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</si>
  <si>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</si>
  <si>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</si>
  <si>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</si>
  <si>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</si>
  <si>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</si>
  <si>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</si>
  <si>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</si>
  <si>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</si>
  <si>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</si>
  <si>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</si>
  <si>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</si>
  <si>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</si>
  <si>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</si>
  <si>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</si>
  <si>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</si>
  <si>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</si>
  <si>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</si>
  <si>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</si>
  <si>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</si>
  <si>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</si>
  <si>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</si>
  <si>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</si>
  <si>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</si>
  <si>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</si>
  <si>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</si>
  <si>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</si>
  <si>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</si>
  <si>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</si>
  <si>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</si>
  <si>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</si>
  <si>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</si>
  <si>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</si>
  <si>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</si>
  <si>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</si>
  <si>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</si>
  <si>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</si>
  <si>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</si>
  <si>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</si>
  <si>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</si>
  <si>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</si>
  <si>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</si>
  <si>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</si>
  <si>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</si>
  <si>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</si>
  <si>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</si>
  <si>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</si>
  <si>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</si>
  <si>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</si>
  <si>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</si>
  <si>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</si>
  <si>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</si>
  <si>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</si>
  <si>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</si>
  <si>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</si>
  <si>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</si>
  <si>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</si>
  <si>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</si>
  <si>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</si>
  <si>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</si>
  <si>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</si>
  <si>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</si>
  <si>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</si>
  <si>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</si>
  <si>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</si>
  <si>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</si>
  <si>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</si>
  <si>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</si>
  <si>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</si>
  <si>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</si>
  <si>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</si>
  <si>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</si>
  <si>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</si>
  <si>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</si>
  <si>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</si>
  <si>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</si>
  <si>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</si>
  <si>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</si>
  <si>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</si>
  <si>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</si>
  <si>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</si>
  <si>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</si>
  <si>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</si>
  <si>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</si>
  <si>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</si>
  <si>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</si>
  <si>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</si>
  <si>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</si>
  <si>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</si>
  <si>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</si>
  <si>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</si>
  <si>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</si>
  <si>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</si>
  <si>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</si>
  <si>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</si>
  <si>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</si>
  <si>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</si>
  <si>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</si>
  <si>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</si>
  <si>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</si>
  <si>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</si>
  <si>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</si>
  <si>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</si>
  <si>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</si>
  <si>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</si>
  <si>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</si>
  <si>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</si>
  <si>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</si>
  <si>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</si>
  <si>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</si>
  <si>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</si>
  <si>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</si>
  <si>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</si>
  <si>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</si>
  <si>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</si>
  <si>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</si>
  <si>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</si>
  <si>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</si>
  <si>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</si>
  <si>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</si>
  <si>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</si>
  <si>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</si>
  <si>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</si>
  <si>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</si>
  <si>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</si>
  <si>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</si>
  <si>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</si>
  <si>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</si>
  <si>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</si>
  <si>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</si>
  <si>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</si>
  <si>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</si>
  <si>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</si>
  <si>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</si>
  <si>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</si>
  <si>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</si>
  <si>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</si>
  <si>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</si>
  <si>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</si>
  <si>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</si>
  <si>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</si>
  <si>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</si>
  <si>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</si>
  <si>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</si>
  <si>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</si>
  <si>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</si>
  <si>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</si>
  <si>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</si>
  <si>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</si>
  <si>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</si>
  <si>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</si>
  <si>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</si>
  <si>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</si>
  <si>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</si>
  <si>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</si>
  <si>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</si>
  <si>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</si>
  <si>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</si>
  <si>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</si>
  <si>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</si>
  <si>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</si>
  <si>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</si>
  <si>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</si>
  <si>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</si>
  <si>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</si>
  <si>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</si>
  <si>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</si>
  <si>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</si>
  <si>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</si>
  <si>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</si>
  <si>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</si>
  <si>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</si>
  <si>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</si>
  <si>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</si>
  <si>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</si>
  <si>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</si>
  <si>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</si>
  <si>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</si>
  <si>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</si>
  <si>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</si>
  <si>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</si>
  <si>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</si>
  <si>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</si>
  <si>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</si>
  <si>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</si>
  <si>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</si>
  <si>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</si>
  <si>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</si>
  <si>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</si>
  <si>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</si>
  <si>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</si>
  <si>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</si>
  <si>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</si>
  <si>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</si>
  <si>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</si>
  <si>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</si>
  <si>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</si>
  <si>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</si>
  <si>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</si>
  <si>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</si>
  <si>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</si>
  <si>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</si>
  <si>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</si>
  <si>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</si>
  <si>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</si>
  <si>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</si>
  <si>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</si>
  <si>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</si>
  <si>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</si>
  <si>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</si>
  <si>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</si>
  <si>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</si>
  <si>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</si>
  <si>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</si>
  <si>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</si>
  <si>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</si>
  <si>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</si>
  <si>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</si>
  <si>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</si>
  <si>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</si>
  <si>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</si>
  <si>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</si>
  <si>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</si>
  <si>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</si>
  <si>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</si>
  <si>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</si>
  <si>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</si>
  <si>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</si>
  <si>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</si>
  <si>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</si>
  <si>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</si>
  <si>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</si>
  <si>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</si>
  <si>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</si>
  <si>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</si>
  <si>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</si>
  <si>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</si>
  <si>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</si>
  <si>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</si>
  <si>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</si>
  <si>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</si>
  <si>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</si>
  <si>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</si>
  <si>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</si>
  <si>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</si>
  <si>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</si>
  <si>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</si>
  <si>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</si>
  <si>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</si>
  <si>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</si>
  <si>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</si>
  <si>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</si>
  <si>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</si>
  <si>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</si>
  <si>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</si>
  <si>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</si>
  <si>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</si>
  <si>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</si>
  <si>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</si>
  <si>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</si>
  <si>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</si>
  <si>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</si>
  <si>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</si>
  <si>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</si>
  <si>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</si>
  <si>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</si>
  <si>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</si>
  <si>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</si>
  <si>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</si>
  <si>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</si>
  <si>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</si>
  <si>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</si>
  <si>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</si>
  <si>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</si>
  <si>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</si>
  <si>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</si>
  <si>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</si>
  <si>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</si>
  <si>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</si>
  <si>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</si>
  <si>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</si>
  <si>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</si>
  <si>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</si>
  <si>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</si>
  <si>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</si>
  <si>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</si>
  <si>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</si>
  <si>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</si>
  <si>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</si>
  <si>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</si>
  <si>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</si>
  <si>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</si>
  <si>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</si>
  <si>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</si>
  <si>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</si>
  <si>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</si>
  <si>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</si>
  <si>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</si>
  <si>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</si>
  <si>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</si>
  <si>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</si>
  <si>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</si>
  <si>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</si>
  <si>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</si>
  <si>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</si>
  <si>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</si>
  <si>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</si>
  <si>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</si>
  <si>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</si>
  <si>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</si>
  <si>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</si>
  <si>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</si>
  <si>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</si>
  <si>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</si>
  <si>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</si>
  <si>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</si>
  <si>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</si>
  <si>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</si>
  <si>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</si>
  <si>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</si>
  <si>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</si>
  <si>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</si>
  <si>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</si>
  <si>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</si>
  <si>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</si>
  <si>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</si>
  <si>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</si>
  <si>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</si>
  <si>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</si>
  <si>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</si>
  <si>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</si>
  <si>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</si>
  <si>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</si>
  <si>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</si>
  <si>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</si>
  <si>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</si>
  <si>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</si>
  <si>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</si>
  <si>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</si>
  <si>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</si>
  <si>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</si>
  <si>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</si>
  <si>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</si>
  <si>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</si>
  <si>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</si>
  <si>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</si>
  <si>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</si>
  <si>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</si>
  <si>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</si>
  <si>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</si>
  <si>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</si>
  <si>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</si>
  <si>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</si>
  <si>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</si>
  <si>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</si>
  <si>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</si>
  <si>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</si>
  <si>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</si>
  <si>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</si>
  <si>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</si>
  <si>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</si>
  <si>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</si>
  <si>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</si>
  <si>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</si>
  <si>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</si>
  <si>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</si>
  <si>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</si>
  <si>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</si>
  <si>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</si>
  <si>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</si>
  <si>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</si>
  <si>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</si>
  <si>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</si>
  <si>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</si>
  <si>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</si>
  <si>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</si>
  <si>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</si>
  <si>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</si>
  <si>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</si>
  <si>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</si>
  <si>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</si>
  <si>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</si>
  <si>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</si>
  <si>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</si>
  <si>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</si>
  <si>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</si>
  <si>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</si>
  <si>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</si>
  <si>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</si>
  <si>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</si>
  <si>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</si>
  <si>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</si>
  <si>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</si>
  <si>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</si>
  <si>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</si>
  <si>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</si>
  <si>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</si>
  <si>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</si>
  <si>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</si>
  <si>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</si>
  <si>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</si>
  <si>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</si>
  <si>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</si>
  <si>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</si>
  <si>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</si>
  <si>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</si>
  <si>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</si>
  <si>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</si>
  <si>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</si>
  <si>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</si>
  <si>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</si>
  <si>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</si>
  <si>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</si>
  <si>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</si>
  <si>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</si>
  <si>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</si>
  <si>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</si>
  <si>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</si>
  <si>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</si>
  <si>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</si>
  <si>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</si>
  <si>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</si>
  <si>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</si>
  <si>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</si>
  <si>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</si>
  <si>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</si>
  <si>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</si>
  <si>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</si>
  <si>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</si>
  <si>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</si>
  <si>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</si>
  <si>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</si>
  <si>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</si>
  <si>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</si>
  <si>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</si>
  <si>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</si>
  <si>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</si>
  <si>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</si>
  <si>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</si>
  <si>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</si>
  <si>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</si>
  <si>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</si>
  <si>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</si>
  <si>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</si>
  <si>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</si>
  <si>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</si>
  <si>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</si>
  <si>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</si>
  <si>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</si>
  <si>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</si>
  <si>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</si>
  <si>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</si>
  <si>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</si>
  <si>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</si>
  <si>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</si>
  <si>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</si>
  <si>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</si>
  <si>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</si>
  <si>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</si>
  <si>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</si>
  <si>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</si>
  <si>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</si>
  <si>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</si>
  <si>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</si>
  <si>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</si>
  <si>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</si>
  <si>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</si>
  <si>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</si>
  <si>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</si>
  <si>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</si>
  <si>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</si>
  <si>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</si>
  <si>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</si>
  <si>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</si>
  <si>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</si>
  <si>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</si>
  <si>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</si>
  <si>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</si>
  <si>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</si>
  <si>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</si>
  <si>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</si>
  <si>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</si>
  <si>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</si>
  <si>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</si>
  <si>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</si>
  <si>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</si>
  <si>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</si>
  <si>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</si>
  <si>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</si>
  <si>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</si>
  <si>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</si>
  <si>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</si>
  <si>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</si>
  <si>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</si>
  <si>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</si>
  <si>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</si>
  <si>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</si>
  <si>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</si>
  <si>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</si>
  <si>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</si>
  <si>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</si>
  <si>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</si>
  <si>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</si>
  <si>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</si>
  <si>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</si>
  <si>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</si>
  <si>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</si>
  <si>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</si>
  <si>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</si>
  <si>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</si>
  <si>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</si>
  <si>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</si>
  <si>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</si>
  <si>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</si>
  <si>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</si>
  <si>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</si>
  <si>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</si>
  <si>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</si>
  <si>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</si>
  <si>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</si>
  <si>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</si>
  <si>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</si>
  <si>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</si>
  <si>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</si>
  <si>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</si>
  <si>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</si>
  <si>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</si>
  <si>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</si>
  <si>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</si>
  <si>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</si>
  <si>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</si>
  <si>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</si>
  <si>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</si>
  <si>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</si>
  <si>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</si>
  <si>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</si>
  <si>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</si>
  <si>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</si>
  <si>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</si>
  <si>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</si>
  <si>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</si>
  <si>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</si>
  <si>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</si>
  <si>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</si>
  <si>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</si>
  <si>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</si>
  <si>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</si>
  <si>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</si>
  <si>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</si>
  <si>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</si>
  <si>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</si>
  <si>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</si>
  <si>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</si>
  <si>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</si>
  <si>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</si>
  <si>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</si>
  <si>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</si>
  <si>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</si>
  <si>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</si>
  <si>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</si>
  <si>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</si>
  <si>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</si>
  <si>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</si>
  <si>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</si>
  <si>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</si>
  <si>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</si>
  <si>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</si>
  <si>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</si>
  <si>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</si>
  <si>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</si>
  <si>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</si>
  <si>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</si>
  <si>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</si>
  <si>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</si>
  <si>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</si>
  <si>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</si>
  <si>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</si>
  <si>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</si>
  <si>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</si>
  <si>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</si>
  <si>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</si>
  <si>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</si>
  <si>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</si>
  <si>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</si>
  <si>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</si>
  <si>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</si>
  <si>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</si>
  <si>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</si>
  <si>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</si>
  <si>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</si>
  <si>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</si>
  <si>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</si>
  <si>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</si>
  <si>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</si>
  <si>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</si>
  <si>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</si>
  <si>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</si>
  <si>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</si>
  <si>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</si>
  <si>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</si>
  <si>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</si>
  <si>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</si>
  <si>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</si>
  <si>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</si>
  <si>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</si>
  <si>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</si>
  <si>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</si>
  <si>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</si>
  <si>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</si>
  <si>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</si>
  <si>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</si>
  <si>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</si>
  <si>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</si>
  <si>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</si>
  <si>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</si>
  <si>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</si>
  <si>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</si>
  <si>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</si>
  <si>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</si>
  <si>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</si>
  <si>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</si>
  <si>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</si>
  <si>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</si>
  <si>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</si>
  <si>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</si>
  <si>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</si>
  <si>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</si>
  <si>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</si>
  <si>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</si>
  <si>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</si>
  <si>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</si>
  <si>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</si>
  <si>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</si>
  <si>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</si>
  <si>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</si>
  <si>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</si>
  <si>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</si>
  <si>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</si>
  <si>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</si>
  <si>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</si>
  <si>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</si>
  <si>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</si>
  <si>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</si>
  <si>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</si>
  <si>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</si>
  <si>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</si>
  <si>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</si>
  <si>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</si>
  <si>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</si>
  <si>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</si>
  <si>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</si>
  <si>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</si>
  <si>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</si>
  <si>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</si>
  <si>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</si>
  <si>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</si>
  <si>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</si>
  <si>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</si>
  <si>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</si>
  <si>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</si>
  <si>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</si>
  <si>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</si>
  <si>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</si>
  <si>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</si>
  <si>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</si>
  <si>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</si>
  <si>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</si>
  <si>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</si>
  <si>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</si>
  <si>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</si>
  <si>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</si>
  <si>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</si>
  <si>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</si>
  <si>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</si>
  <si>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</si>
  <si>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</si>
  <si>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</si>
  <si>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</si>
  <si>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</si>
  <si>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</si>
  <si>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</si>
  <si>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</si>
  <si>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</si>
  <si>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</si>
  <si>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</si>
  <si>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</si>
  <si>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</si>
  <si>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</si>
  <si>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</si>
  <si>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</si>
  <si>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</si>
  <si>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</si>
  <si>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</si>
  <si>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</si>
  <si>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</si>
  <si>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</si>
  <si>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</si>
  <si>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</si>
  <si>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</si>
  <si>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</si>
  <si>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</si>
  <si>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</si>
  <si>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</si>
  <si>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</si>
  <si>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</si>
  <si>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</si>
  <si>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</si>
  <si>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</si>
  <si>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</si>
  <si>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</si>
  <si>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</si>
  <si>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</si>
  <si>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</si>
  <si>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</si>
  <si>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</si>
  <si>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</si>
  <si>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</si>
  <si>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</si>
  <si>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</si>
  <si>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</si>
  <si>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</si>
  <si>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</si>
  <si>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</si>
  <si>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</si>
  <si>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</si>
  <si>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</si>
  <si>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</si>
  <si>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</si>
  <si>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</si>
  <si>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</si>
  <si>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</si>
  <si>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</si>
  <si>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</si>
  <si>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</si>
  <si>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</si>
  <si>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</si>
  <si>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</si>
  <si>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</si>
  <si>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</si>
  <si>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</si>
  <si>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</si>
  <si>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</si>
  <si>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</si>
  <si>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</si>
  <si>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</si>
  <si>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</si>
  <si>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</si>
  <si>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</si>
  <si>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</si>
  <si>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</si>
  <si>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</si>
  <si>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</si>
  <si>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</si>
  <si>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</si>
  <si>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</si>
  <si>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</si>
  <si>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</si>
  <si>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</si>
  <si>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</si>
  <si>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</si>
  <si>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</si>
  <si>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</si>
  <si>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</si>
  <si>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</si>
  <si>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</si>
  <si>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</si>
  <si>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</si>
  <si>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</si>
  <si>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</si>
  <si>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</si>
  <si>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</si>
  <si>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</si>
  <si>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</si>
  <si>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</si>
  <si>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</si>
  <si>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</si>
  <si>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</si>
  <si>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</si>
  <si>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</si>
  <si>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</si>
  <si>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</si>
  <si>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</si>
  <si>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</si>
  <si>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</si>
  <si>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</si>
  <si>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</si>
  <si>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</si>
  <si>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</si>
  <si>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</si>
  <si>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</si>
  <si>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</si>
  <si>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</si>
  <si>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</si>
  <si>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</si>
  <si>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</si>
  <si>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</si>
  <si>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</si>
  <si>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</si>
  <si>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</si>
  <si>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</si>
  <si>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</si>
  <si>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</si>
  <si>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</si>
  <si>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</si>
  <si>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</si>
  <si>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</si>
  <si>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</si>
  <si>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</si>
  <si>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</si>
  <si>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</si>
  <si>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</si>
  <si>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</si>
  <si>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</si>
  <si>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</si>
  <si>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</si>
  <si>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</si>
  <si>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</si>
  <si>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</si>
  <si>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</si>
  <si>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</si>
  <si>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</si>
  <si>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</si>
  <si>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</si>
  <si>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</si>
  <si>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</si>
  <si>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</si>
  <si>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</si>
  <si>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</si>
  <si>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</si>
  <si>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</si>
  <si>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</si>
  <si>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</si>
  <si>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</si>
  <si>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</si>
  <si>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</si>
  <si>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</si>
  <si>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</si>
  <si>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</si>
  <si>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</si>
  <si>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</si>
  <si>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</si>
  <si>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</si>
  <si>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</si>
  <si>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</si>
  <si>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</si>
  <si>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</si>
  <si>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</si>
  <si>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</si>
  <si>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</si>
  <si>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</si>
  <si>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</si>
  <si>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</si>
  <si>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</si>
  <si>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</si>
  <si>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</si>
  <si>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</si>
  <si>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</si>
  <si>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</si>
  <si>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</si>
  <si>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</si>
  <si>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</si>
  <si>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</si>
  <si>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</si>
  <si>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</si>
  <si>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</si>
  <si>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</si>
  <si>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</si>
  <si>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</si>
  <si>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</si>
  <si>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</si>
  <si>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</si>
  <si>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</si>
  <si>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</si>
  <si>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</si>
  <si>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</si>
  <si>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</si>
  <si>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</si>
  <si>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</si>
  <si>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</si>
  <si>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</si>
  <si>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</si>
  <si>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</si>
  <si>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</si>
  <si>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</si>
  <si>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</si>
  <si>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</si>
  <si>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</si>
  <si>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</si>
  <si>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</si>
  <si>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</si>
  <si>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</si>
  <si>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</si>
  <si>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</si>
  <si>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</si>
  <si>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</si>
  <si>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</si>
  <si>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</si>
  <si>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</si>
  <si>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</si>
  <si>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</si>
  <si>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</si>
  <si>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</si>
  <si>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</si>
  <si>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</si>
  <si>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</si>
  <si>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</si>
  <si>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</si>
  <si>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</si>
  <si>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</si>
  <si>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</si>
  <si>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</si>
  <si>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</si>
  <si>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</si>
  <si>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</si>
  <si>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</si>
  <si>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</si>
  <si>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</si>
  <si>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</si>
  <si>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</si>
  <si>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</si>
  <si>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</si>
  <si>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</si>
  <si>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</si>
  <si>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</si>
  <si>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</si>
  <si>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</si>
  <si>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</si>
  <si>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</si>
  <si>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</si>
  <si>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</si>
  <si>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</si>
  <si>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</si>
  <si>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</si>
  <si>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</si>
  <si>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</si>
  <si>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</si>
  <si>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</si>
  <si>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</si>
  <si>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</si>
  <si>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</si>
  <si>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</si>
  <si>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</si>
  <si>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</si>
  <si>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</si>
  <si>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</si>
  <si>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</si>
  <si>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</si>
  <si>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</si>
  <si>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</si>
  <si>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</si>
  <si>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</si>
  <si>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</si>
  <si>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</si>
  <si>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</si>
  <si>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</si>
  <si>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</si>
  <si>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</si>
  <si>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</si>
  <si>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</si>
  <si>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</si>
  <si>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</si>
  <si>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</si>
  <si>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</si>
  <si>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</si>
  <si>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</si>
  <si>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</si>
  <si>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</si>
  <si>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</si>
  <si>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</si>
  <si>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</si>
  <si>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</si>
  <si>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</si>
  <si>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</si>
  <si>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</si>
  <si>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</si>
  <si>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</si>
  <si>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</si>
  <si>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</si>
  <si>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</si>
  <si>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</si>
  <si>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</si>
  <si>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</si>
  <si>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</si>
  <si>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</si>
  <si>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</si>
  <si>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</si>
  <si>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</si>
  <si>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</si>
  <si>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</si>
  <si>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</si>
  <si>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</si>
  <si>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</si>
  <si>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</si>
  <si>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</si>
  <si>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</si>
  <si>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</si>
  <si>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</si>
  <si>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</si>
  <si>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</si>
  <si>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</si>
  <si>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</si>
  <si>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</si>
  <si>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</si>
  <si>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</si>
  <si>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</si>
  <si>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</si>
  <si>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</si>
  <si>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</si>
  <si>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</si>
  <si>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</si>
  <si>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</si>
  <si>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</si>
  <si>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</si>
  <si>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</si>
  <si>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</si>
  <si>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</si>
  <si>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</si>
  <si>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</si>
  <si>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</si>
  <si>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</si>
  <si>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</si>
  <si>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</si>
  <si>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</si>
  <si>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</si>
  <si>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</si>
  <si>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</si>
  <si>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</si>
  <si>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</si>
  <si>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</si>
  <si>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</si>
  <si>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</si>
  <si>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</si>
  <si>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</si>
  <si>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</si>
  <si>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</si>
  <si>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</si>
  <si>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</si>
  <si>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</si>
  <si>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</si>
  <si>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</si>
  <si>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</si>
  <si>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</si>
  <si>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</si>
  <si>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</si>
  <si>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</si>
  <si>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</si>
  <si>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</si>
  <si>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</si>
  <si>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</si>
  <si>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</si>
  <si>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</si>
  <si>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</si>
  <si>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</si>
  <si>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</si>
  <si>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</si>
  <si>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</si>
  <si>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</si>
  <si>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</si>
  <si>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</si>
  <si>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</si>
  <si>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</si>
  <si>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</si>
  <si>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</si>
  <si>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</si>
  <si>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</si>
  <si>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</si>
  <si>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</si>
  <si>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</si>
  <si>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</si>
  <si>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</si>
  <si>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</si>
  <si>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</si>
  <si>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</si>
  <si>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</si>
  <si>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</si>
  <si>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</si>
  <si>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</si>
  <si>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</si>
  <si>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</si>
  <si>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</si>
  <si>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</si>
  <si>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</si>
  <si>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</si>
  <si>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</si>
  <si>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</si>
  <si>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</si>
  <si>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</si>
  <si>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</si>
  <si>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</si>
  <si>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</si>
  <si>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</si>
  <si>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</si>
  <si>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</si>
  <si>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</si>
  <si>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</si>
  <si>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</si>
  <si>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</si>
  <si>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</si>
  <si>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</si>
  <si>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</si>
  <si>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</si>
  <si>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</si>
  <si>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</si>
  <si>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</si>
  <si>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</si>
  <si>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</si>
  <si>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</si>
  <si>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</si>
  <si>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</si>
  <si>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</si>
  <si>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</si>
  <si>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</si>
  <si>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</si>
  <si>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</si>
  <si>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</si>
  <si>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</si>
  <si>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</si>
  <si>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</si>
  <si>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</si>
  <si>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</si>
  <si>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</si>
  <si>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</si>
  <si>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</si>
  <si>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</si>
  <si>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</si>
  <si>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</si>
  <si>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</si>
  <si>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</si>
  <si>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</si>
  <si>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</si>
  <si>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</si>
  <si>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</si>
  <si>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</si>
  <si>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</si>
  <si>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</si>
  <si>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</si>
  <si>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</si>
  <si>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</si>
  <si>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</si>
  <si>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</si>
  <si>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</si>
  <si>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</si>
  <si>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</si>
  <si>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</si>
  <si>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</si>
  <si>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</si>
  <si>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</si>
  <si>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</si>
  <si>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</si>
  <si>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</si>
  <si>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</si>
  <si>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</si>
  <si>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</si>
  <si>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</si>
  <si>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</si>
  <si>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</si>
  <si>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</si>
  <si>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</si>
  <si>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</si>
  <si>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</si>
  <si>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</si>
  <si>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</si>
  <si>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</si>
  <si>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</si>
  <si>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</si>
  <si>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</si>
  <si>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</si>
  <si>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</si>
  <si>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</si>
  <si>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</si>
  <si>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</si>
  <si>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</si>
  <si>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</si>
  <si>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</si>
  <si>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</si>
  <si>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</si>
  <si>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</si>
  <si>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</si>
  <si>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</si>
  <si>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</si>
  <si>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</si>
  <si>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</si>
  <si>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</si>
  <si>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</si>
  <si>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</si>
  <si>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</si>
  <si>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</si>
  <si>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</si>
  <si>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</si>
  <si>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</si>
  <si>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</si>
  <si>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</si>
  <si>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</si>
  <si>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</si>
  <si>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</si>
  <si>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</si>
  <si>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</si>
  <si>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</si>
  <si>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</si>
  <si>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</si>
  <si>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</si>
  <si>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</si>
  <si>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</si>
  <si>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</si>
  <si>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</si>
  <si>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</si>
  <si>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</si>
  <si>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</si>
  <si>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</si>
  <si>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</si>
  <si>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</si>
  <si>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</si>
  <si>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</si>
  <si>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</si>
  <si>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</si>
  <si>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</si>
  <si>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</si>
  <si>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</si>
  <si>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</si>
  <si>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</si>
  <si>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</si>
  <si>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</si>
  <si>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</si>
  <si>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</si>
  <si>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</si>
  <si>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</si>
  <si>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</si>
  <si>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</si>
  <si>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</si>
  <si>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</si>
  <si>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</si>
  <si>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</si>
  <si>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</si>
  <si>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</si>
  <si>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</si>
  <si>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</si>
  <si>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</si>
  <si>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</si>
  <si>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</si>
  <si>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</si>
  <si>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</si>
  <si>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</si>
  <si>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</si>
  <si>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</si>
  <si>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</si>
  <si>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</si>
  <si>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</si>
  <si>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</si>
  <si>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</si>
  <si>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</si>
  <si>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</si>
  <si>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</si>
  <si>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</si>
  <si>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</si>
  <si>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</si>
  <si>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</si>
  <si>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</si>
  <si>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</si>
  <si>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</si>
  <si>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</si>
  <si>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</si>
  <si>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</si>
  <si>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</si>
  <si>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</si>
  <si>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</si>
  <si>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</si>
  <si>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</si>
  <si>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</si>
  <si>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</si>
  <si>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</si>
  <si>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</si>
  <si>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</si>
  <si>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</si>
  <si>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</si>
  <si>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</si>
  <si>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</si>
  <si>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</si>
  <si>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</si>
  <si>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</si>
  <si>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</si>
  <si>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</si>
  <si>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</si>
  <si>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</si>
  <si>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</si>
  <si>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</si>
  <si>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</si>
  <si>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</si>
  <si>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</si>
  <si>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</si>
  <si>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</si>
  <si>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</si>
  <si>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</si>
  <si>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</si>
  <si>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</si>
  <si>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</si>
  <si>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</si>
  <si>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</si>
  <si>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</si>
  <si>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</si>
  <si>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</si>
  <si>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</si>
  <si>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</si>
  <si>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</si>
  <si>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</si>
  <si>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</si>
  <si>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</si>
  <si>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</si>
  <si>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</si>
  <si>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</si>
  <si>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</si>
  <si>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</si>
  <si>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</si>
  <si>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</si>
  <si>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</si>
  <si>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</si>
  <si>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</si>
  <si>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</si>
  <si>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</si>
  <si>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</si>
  <si>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</si>
  <si>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</si>
  <si>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</si>
  <si>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</si>
  <si>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</si>
  <si>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</si>
  <si>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</si>
  <si>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</si>
  <si>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</si>
  <si>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</si>
  <si>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</si>
  <si>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</si>
  <si>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</si>
  <si>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</si>
  <si>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</si>
  <si>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</si>
  <si>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</si>
  <si>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</si>
  <si>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</si>
  <si>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</si>
  <si>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</si>
  <si>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</si>
  <si>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</si>
  <si>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</si>
  <si>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</si>
  <si>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</si>
  <si>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</si>
  <si>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</si>
  <si>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</si>
  <si>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</si>
  <si>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</si>
  <si>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</si>
  <si>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</si>
  <si>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</si>
  <si>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</si>
  <si>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</si>
  <si>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</si>
  <si>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</si>
  <si>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</si>
  <si>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</si>
  <si>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</si>
  <si>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</si>
  <si>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</si>
  <si>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</si>
  <si>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</si>
  <si>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</si>
  <si>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</si>
  <si>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</si>
  <si>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</si>
  <si>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</si>
  <si>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</si>
  <si>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</si>
  <si>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</si>
  <si>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</si>
  <si>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</si>
  <si>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</si>
  <si>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</si>
  <si>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</si>
  <si>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</si>
  <si>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</si>
  <si>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</si>
  <si>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</si>
  <si>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</si>
  <si>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</si>
  <si>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</si>
  <si>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</si>
  <si>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</si>
  <si>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</si>
  <si>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</si>
  <si>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</si>
  <si>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</si>
  <si>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</si>
  <si>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</si>
  <si>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</si>
  <si>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</si>
  <si>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</si>
  <si>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</si>
  <si>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</si>
  <si>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</si>
  <si>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</si>
  <si>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</si>
  <si>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</si>
  <si>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</si>
  <si>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</si>
  <si>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</si>
  <si>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</si>
  <si>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</si>
  <si>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</si>
  <si>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</si>
  <si>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</si>
  <si>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</si>
  <si>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</si>
  <si>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</si>
  <si>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</si>
  <si>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</si>
  <si>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</si>
  <si>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</si>
  <si>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</si>
  <si>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</si>
  <si>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</si>
  <si>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</si>
  <si>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</si>
  <si>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</si>
  <si>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</si>
  <si>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</si>
  <si>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</si>
  <si>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</si>
  <si>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</si>
  <si>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</si>
  <si>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</si>
  <si>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</si>
  <si>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</si>
  <si>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</si>
  <si>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</si>
  <si>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</si>
  <si>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</si>
  <si>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</si>
  <si>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</si>
  <si>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</si>
  <si>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</si>
  <si>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</si>
  <si>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</si>
  <si>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</si>
  <si>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</si>
  <si>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</si>
  <si>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</si>
  <si>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</si>
  <si>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</si>
  <si>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</si>
  <si>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</si>
  <si>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</si>
  <si>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</si>
  <si>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</si>
  <si>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</si>
  <si>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</si>
  <si>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</si>
  <si>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</si>
  <si>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</si>
  <si>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</si>
  <si>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</si>
  <si>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</si>
  <si>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</si>
  <si>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</si>
  <si>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</si>
  <si>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</si>
  <si>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</si>
  <si>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</si>
  <si>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</si>
  <si>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</si>
  <si>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</si>
  <si>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</si>
  <si>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</si>
  <si>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</si>
  <si>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</si>
  <si>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</si>
  <si>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</si>
  <si>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</si>
  <si>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</si>
  <si>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</si>
  <si>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</si>
  <si>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</si>
  <si>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</si>
  <si>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</si>
  <si>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</si>
  <si>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</si>
  <si>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</si>
  <si>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</si>
  <si>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</si>
  <si>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</si>
  <si>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</si>
  <si>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</si>
  <si>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</si>
  <si>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</si>
  <si>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</si>
  <si>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</si>
  <si>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</si>
  <si>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</si>
  <si>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</si>
  <si>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</si>
  <si>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</si>
  <si>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</si>
  <si>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</si>
  <si>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</si>
  <si>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</si>
  <si>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</si>
  <si>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</si>
  <si>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</si>
  <si>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</si>
  <si>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</si>
  <si>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</si>
  <si>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</si>
  <si>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</si>
  <si>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</si>
  <si>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</si>
  <si>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</si>
  <si>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</si>
  <si>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</si>
  <si>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</si>
  <si>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</si>
  <si>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</si>
  <si>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</si>
  <si>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</si>
  <si>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</si>
  <si>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</si>
  <si>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</si>
  <si>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</si>
  <si>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</si>
  <si>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</si>
  <si>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</si>
  <si>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</si>
  <si>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</si>
  <si>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</si>
  <si>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</si>
  <si>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</si>
  <si>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</si>
  <si>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</si>
  <si>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</si>
  <si>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</si>
  <si>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</si>
  <si>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</si>
  <si>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</si>
  <si>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</si>
  <si>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</si>
  <si>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</si>
  <si>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</si>
  <si>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</si>
  <si>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</si>
  <si>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</si>
  <si>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</si>
  <si>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</si>
  <si>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</si>
  <si>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</si>
  <si>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</si>
  <si>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</si>
  <si>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</si>
  <si>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</si>
  <si>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</si>
  <si>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</si>
  <si>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</si>
  <si>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</si>
  <si>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</si>
  <si>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</si>
  <si>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</si>
  <si>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</si>
  <si>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</si>
  <si>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</si>
  <si>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</si>
  <si>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</si>
  <si>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</si>
  <si>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</si>
  <si>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</si>
  <si>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</si>
  <si>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</si>
  <si>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</si>
  <si>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</si>
  <si>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</si>
  <si>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</si>
  <si>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</si>
  <si>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</si>
  <si>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</si>
  <si>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</si>
  <si>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</si>
  <si>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</si>
  <si>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</si>
  <si>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</si>
  <si>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</si>
  <si>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</si>
  <si>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</si>
  <si>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</si>
  <si>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</si>
  <si>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</si>
  <si>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</si>
  <si>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</si>
  <si>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</si>
  <si>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</si>
  <si>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</si>
  <si>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</si>
  <si>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</si>
  <si>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</si>
  <si>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</si>
  <si>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</si>
  <si>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</si>
  <si>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</si>
  <si>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</si>
  <si>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</si>
  <si>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</si>
  <si>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</si>
  <si>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</si>
  <si>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</si>
  <si>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</si>
  <si>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</si>
  <si>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</si>
  <si>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</si>
  <si>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</si>
  <si>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</si>
  <si>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</si>
  <si>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</si>
  <si>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</si>
  <si>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</si>
  <si>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</si>
  <si>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</si>
  <si>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</si>
  <si>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</si>
  <si>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</si>
  <si>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</si>
  <si>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</si>
  <si>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</si>
  <si>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</si>
  <si>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</si>
  <si>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</si>
  <si>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</si>
  <si>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</si>
  <si>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</si>
  <si>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</si>
  <si>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</si>
  <si>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</si>
  <si>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</si>
  <si>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</si>
  <si>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</si>
  <si>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</si>
  <si>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</si>
  <si>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</si>
  <si>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</si>
  <si>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</si>
  <si>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</si>
  <si>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</si>
  <si>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</si>
  <si>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</si>
  <si>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</si>
  <si>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</si>
  <si>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</si>
  <si>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</si>
  <si>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</si>
  <si>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</si>
  <si>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</si>
  <si>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</si>
  <si>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</si>
  <si>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</si>
  <si>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</si>
  <si>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</si>
  <si>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</si>
  <si>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</si>
  <si>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</si>
  <si>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</si>
  <si>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</si>
  <si>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</si>
  <si>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</si>
  <si>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</si>
  <si>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</si>
  <si>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</si>
  <si>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</si>
  <si>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</si>
  <si>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</si>
  <si>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</si>
  <si>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</si>
  <si>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</si>
  <si>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</si>
  <si>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</si>
  <si>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</si>
  <si>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</si>
  <si>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</si>
  <si>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</si>
  <si>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</si>
  <si>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</si>
  <si>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</si>
  <si>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</si>
  <si>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</si>
  <si>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</si>
  <si>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</si>
  <si>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</si>
  <si>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</si>
  <si>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</si>
  <si>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</si>
  <si>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</si>
  <si>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</si>
  <si>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</si>
  <si>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</si>
  <si>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</si>
  <si>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</si>
  <si>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</si>
  <si>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</si>
  <si>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</si>
  <si>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</si>
  <si>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</si>
  <si>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</si>
  <si>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</si>
  <si>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</si>
  <si>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</si>
  <si>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</si>
  <si>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</si>
  <si>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</si>
  <si>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</si>
  <si>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</si>
  <si>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</si>
  <si>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</si>
  <si>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</si>
  <si>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</si>
  <si>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</si>
  <si>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</si>
  <si>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</si>
  <si>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</si>
  <si>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</si>
  <si>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</si>
  <si>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</si>
  <si>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</si>
  <si>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</si>
  <si>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</si>
  <si>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</si>
  <si>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</si>
  <si>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</si>
  <si>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</si>
  <si>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</si>
  <si>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</si>
  <si>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</si>
  <si>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</si>
  <si>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</si>
  <si>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</si>
  <si>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</si>
  <si>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</si>
  <si>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</si>
  <si>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</si>
  <si>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</si>
  <si>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</si>
  <si>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</si>
  <si>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</si>
  <si>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</si>
  <si>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</si>
  <si>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</si>
  <si>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</si>
  <si>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</si>
  <si>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</si>
  <si>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</si>
  <si>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</si>
  <si>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</si>
  <si>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</si>
  <si>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</si>
  <si>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</si>
  <si>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</si>
  <si>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</si>
  <si>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</si>
  <si>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</si>
  <si>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</si>
  <si>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</si>
  <si>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</si>
  <si>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</si>
  <si>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</si>
  <si>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</si>
  <si>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</si>
  <si>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</si>
  <si>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</si>
  <si>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</si>
  <si>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</si>
  <si>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</si>
  <si>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</si>
  <si>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</si>
  <si>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</si>
  <si>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</si>
  <si>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</si>
  <si>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</si>
  <si>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</si>
  <si>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</si>
  <si>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</si>
  <si>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</si>
  <si>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</si>
  <si>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</si>
  <si>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</si>
  <si>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</si>
  <si>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</si>
  <si>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</si>
  <si>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</si>
  <si>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</si>
  <si>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</si>
  <si>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</si>
  <si>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</si>
  <si>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</si>
  <si>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</si>
  <si>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</si>
  <si>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</si>
  <si>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</si>
  <si>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</si>
  <si>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</si>
  <si>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</si>
  <si>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</si>
  <si>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</si>
  <si>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</si>
  <si>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</si>
  <si>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</si>
  <si>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</si>
  <si>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</si>
  <si>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</si>
  <si>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</si>
  <si>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</si>
  <si>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</si>
  <si>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</si>
  <si>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</si>
  <si>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</si>
  <si>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</si>
  <si>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</si>
  <si>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</si>
  <si>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</si>
  <si>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</si>
  <si>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</si>
  <si>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</si>
  <si>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</si>
  <si>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</si>
  <si>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</si>
  <si>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</si>
  <si>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</si>
  <si>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</si>
  <si>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</si>
  <si>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</si>
  <si>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</si>
  <si>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</si>
  <si>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</si>
  <si>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</si>
  <si>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</si>
  <si>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</si>
  <si>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</si>
  <si>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</si>
  <si>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</si>
  <si>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</si>
  <si>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</si>
  <si>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</si>
  <si>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</si>
  <si>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</si>
  <si>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</si>
  <si>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</si>
  <si>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</si>
  <si>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</si>
  <si>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</si>
  <si>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</si>
  <si>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</si>
  <si>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</si>
  <si>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</si>
  <si>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</si>
  <si>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</si>
  <si>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</si>
  <si>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</si>
  <si>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</si>
  <si>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</si>
  <si>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</si>
  <si>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</si>
  <si>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</si>
  <si>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</si>
  <si>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</si>
  <si>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</si>
  <si>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</si>
  <si>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</si>
  <si>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</si>
  <si>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</si>
  <si>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</si>
  <si>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</si>
  <si>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</si>
  <si>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</si>
  <si>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</si>
  <si>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</si>
  <si>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</si>
  <si>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</si>
  <si>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</si>
  <si>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</si>
  <si>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</si>
  <si>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</si>
  <si>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</si>
  <si>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</si>
  <si>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</si>
  <si>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</si>
  <si>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</si>
  <si>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</si>
  <si>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</si>
  <si>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</si>
  <si>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</si>
  <si>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</si>
  <si>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</si>
  <si>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</si>
  <si>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</si>
  <si>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</si>
  <si>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</si>
  <si>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</si>
  <si>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</si>
  <si>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</si>
  <si>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</si>
  <si>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</si>
  <si>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</si>
  <si>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</si>
  <si>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</si>
  <si>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</si>
  <si>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</si>
  <si>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</si>
  <si>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</si>
  <si>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</si>
  <si>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</si>
  <si>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</si>
  <si>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</si>
  <si>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</si>
  <si>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</si>
  <si>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</si>
  <si>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</si>
  <si>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</si>
  <si>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</si>
  <si>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</si>
  <si>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</si>
  <si>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</si>
  <si>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</si>
  <si>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</si>
  <si>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</si>
  <si>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</si>
  <si>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</si>
  <si>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</si>
  <si>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</si>
  <si>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</si>
  <si>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</si>
  <si>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</si>
  <si>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</si>
  <si>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</si>
  <si>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</si>
  <si>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</si>
  <si>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</si>
  <si>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</si>
  <si>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</si>
  <si>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</si>
  <si>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</si>
  <si>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</si>
  <si>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</si>
  <si>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</si>
  <si>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</si>
  <si>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</si>
  <si>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</si>
  <si>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</si>
  <si>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</si>
  <si>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</si>
  <si>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</si>
  <si>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</si>
  <si>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</si>
  <si>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</si>
  <si>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</si>
  <si>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</si>
  <si>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</si>
  <si>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</si>
  <si>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</si>
  <si>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</si>
  <si>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</si>
  <si>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</si>
  <si>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</si>
  <si>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</si>
  <si>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</si>
  <si>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</si>
  <si>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</si>
  <si>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</si>
  <si>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</si>
  <si>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</si>
  <si>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</si>
  <si>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</si>
  <si>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</si>
  <si>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</si>
  <si>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</si>
  <si>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</si>
  <si>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</si>
  <si>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</si>
  <si>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</si>
  <si>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</si>
  <si>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</si>
  <si>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</si>
  <si>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</si>
  <si>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</si>
  <si>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</si>
  <si>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</si>
  <si>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</si>
  <si>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</si>
  <si>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</si>
  <si>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</si>
  <si>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</si>
  <si>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</si>
  <si>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</si>
  <si>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</si>
  <si>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</si>
  <si>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</si>
  <si>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</si>
  <si>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</si>
  <si>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</si>
  <si>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</si>
  <si>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</si>
  <si>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</si>
  <si>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</si>
  <si>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</si>
  <si>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</si>
  <si>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</si>
  <si>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</si>
  <si>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</si>
  <si>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</si>
  <si>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</si>
  <si>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</si>
  <si>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</si>
  <si>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</si>
  <si>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</si>
  <si>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</si>
  <si>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</si>
  <si>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</si>
  <si>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</si>
  <si>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</si>
  <si>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</si>
  <si>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</si>
  <si>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</si>
  <si>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</si>
  <si>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</si>
  <si>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</si>
  <si>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</si>
  <si>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</si>
  <si>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</si>
  <si>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</si>
  <si>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</si>
  <si>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</si>
  <si>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</si>
  <si>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</si>
  <si>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</si>
  <si>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</si>
  <si>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</si>
  <si>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</si>
  <si>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</si>
  <si>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</si>
  <si>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</si>
  <si>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</si>
  <si>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</si>
  <si>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</si>
  <si>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</si>
  <si>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</si>
  <si>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</si>
  <si>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</si>
  <si>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</si>
  <si>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</si>
  <si>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</si>
  <si>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</si>
  <si>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</si>
  <si>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</si>
  <si>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</si>
  <si>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</si>
  <si>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</si>
  <si>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</si>
  <si>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</si>
  <si>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</si>
  <si>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</si>
  <si>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</si>
  <si>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</si>
  <si>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</si>
  <si>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</si>
  <si>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</si>
  <si>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</si>
  <si>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</si>
  <si>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</si>
  <si>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</si>
  <si>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</si>
  <si>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</si>
  <si>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</si>
  <si>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</si>
  <si>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</si>
  <si>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</si>
  <si>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</si>
  <si>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</si>
  <si>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</si>
  <si>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</si>
  <si>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</si>
  <si>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</si>
  <si>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</si>
  <si>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</si>
  <si>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</si>
  <si>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</si>
  <si>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</si>
  <si>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</si>
  <si>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</si>
  <si>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</si>
  <si>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</si>
  <si>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</si>
  <si>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</si>
  <si>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</si>
  <si>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</si>
  <si>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</si>
  <si>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</si>
  <si>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</si>
  <si>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</si>
  <si>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</si>
  <si>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</si>
  <si>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</si>
  <si>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</si>
  <si>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</si>
  <si>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</si>
  <si>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</si>
  <si>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</si>
  <si>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</si>
  <si>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</si>
  <si>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</si>
  <si>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</si>
  <si>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</si>
  <si>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</si>
  <si>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</si>
  <si>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</si>
  <si>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</si>
  <si>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</si>
  <si>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</si>
  <si>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</si>
  <si>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</si>
  <si>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</si>
  <si>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</si>
  <si>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</si>
  <si>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</si>
  <si>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</si>
  <si>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</si>
  <si>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</si>
  <si>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</si>
  <si>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</si>
  <si>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</si>
  <si>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</si>
  <si>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</si>
  <si>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</si>
  <si>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</si>
  <si>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</si>
  <si>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</si>
  <si>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</si>
  <si>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</si>
  <si>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</si>
  <si>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</si>
  <si>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</si>
  <si>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</si>
  <si>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</si>
  <si>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</si>
  <si>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</si>
  <si>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</si>
  <si>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</si>
  <si>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</si>
  <si>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</si>
  <si>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</si>
  <si>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</si>
  <si>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</si>
  <si>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</si>
  <si>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</si>
  <si>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</si>
  <si>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</si>
  <si>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</si>
  <si>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</si>
  <si>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</si>
  <si>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</si>
  <si>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</si>
  <si>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</si>
  <si>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</si>
  <si>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</si>
  <si>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</si>
  <si>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</si>
  <si>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</si>
  <si>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</si>
  <si>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</si>
  <si>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</si>
  <si>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</si>
  <si>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</si>
  <si>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</si>
  <si>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</si>
  <si>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</si>
  <si>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</si>
  <si>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</si>
  <si>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</si>
  <si>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</si>
  <si>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</si>
  <si>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</si>
  <si>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</si>
  <si>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</si>
  <si>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</si>
  <si>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</si>
  <si>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</si>
  <si>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</si>
  <si>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</si>
  <si>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</si>
  <si>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</si>
  <si>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</si>
  <si>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</si>
  <si>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</si>
  <si>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</si>
  <si>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</si>
  <si>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</si>
  <si>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</si>
  <si>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</si>
  <si>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</si>
  <si>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</si>
  <si>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</si>
  <si>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</si>
  <si>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</si>
  <si>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</si>
  <si>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</si>
  <si>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</si>
  <si>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</si>
  <si>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</si>
  <si>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</si>
  <si>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</si>
  <si>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</si>
  <si>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</si>
  <si>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</si>
  <si>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</si>
  <si>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</si>
  <si>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</si>
  <si>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</si>
  <si>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</si>
  <si>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</si>
  <si>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</si>
  <si>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</si>
  <si>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</si>
  <si>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</si>
  <si>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</si>
  <si>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</si>
  <si>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</si>
  <si>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</si>
  <si>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</si>
  <si>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</si>
  <si>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</si>
  <si>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</si>
  <si>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</si>
  <si>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</si>
  <si>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</si>
  <si>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</si>
  <si>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</si>
  <si>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</si>
  <si>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</si>
  <si>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</si>
  <si>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</si>
  <si>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</si>
  <si>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</si>
  <si>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</si>
  <si>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</si>
  <si>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</si>
  <si>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</si>
  <si>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</si>
  <si>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</si>
  <si>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</si>
  <si>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</si>
  <si>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</si>
  <si>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</si>
  <si>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</si>
  <si>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</si>
  <si>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</si>
  <si>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</si>
  <si>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</si>
  <si>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</si>
  <si>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</si>
  <si>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</si>
  <si>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</si>
  <si>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</si>
  <si>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</si>
  <si>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</si>
  <si>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</si>
  <si>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</si>
  <si>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</si>
  <si>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</si>
  <si>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</si>
  <si>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</si>
  <si>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</si>
  <si>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</si>
  <si>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</si>
  <si>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</si>
  <si>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</si>
  <si>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</si>
  <si>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</si>
  <si>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</si>
  <si>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</si>
  <si>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</si>
  <si>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</si>
  <si>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</si>
  <si>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</si>
  <si>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</si>
  <si>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</si>
  <si>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</si>
  <si>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</si>
  <si>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</si>
  <si>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</si>
  <si>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</si>
  <si>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</si>
  <si>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</si>
  <si>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</si>
  <si>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</si>
  <si>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</si>
  <si>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</si>
  <si>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</si>
  <si>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</si>
  <si>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</si>
  <si>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</si>
  <si>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</si>
  <si>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</si>
  <si>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</si>
  <si>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</si>
  <si>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</si>
  <si>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</si>
  <si>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</si>
  <si>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</si>
  <si>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</si>
  <si>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</si>
  <si>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</si>
  <si>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</si>
  <si>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</si>
  <si>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</si>
  <si>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</si>
  <si>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</si>
  <si>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</si>
  <si>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</si>
  <si>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</si>
  <si>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</si>
  <si>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</si>
  <si>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</si>
  <si>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</si>
  <si>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</si>
  <si>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</si>
  <si>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</si>
  <si>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</si>
  <si>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</si>
  <si>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</si>
  <si>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</si>
  <si>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</si>
  <si>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</si>
  <si>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</si>
  <si>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</si>
  <si>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</si>
  <si>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</si>
  <si>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</si>
  <si>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</si>
  <si>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</si>
  <si>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</si>
  <si>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</si>
  <si>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</si>
  <si>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</si>
  <si>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</si>
  <si>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</si>
  <si>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</si>
  <si>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</si>
  <si>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</si>
  <si>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</si>
  <si>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</si>
  <si>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</si>
  <si>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</si>
  <si>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</si>
  <si>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</si>
  <si>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</si>
  <si>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</si>
  <si>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</si>
  <si>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</si>
  <si>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</si>
  <si>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</si>
  <si>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</si>
  <si>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</si>
  <si>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</si>
  <si>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</si>
  <si>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</si>
  <si>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</si>
  <si>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</si>
  <si>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</si>
  <si>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</si>
  <si>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</si>
  <si>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</si>
  <si>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</si>
  <si>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</si>
  <si>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</si>
  <si>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</si>
  <si>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</si>
  <si>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</si>
  <si>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</si>
  <si>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</si>
  <si>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</si>
  <si>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</si>
  <si>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</si>
  <si>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</si>
  <si>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</si>
  <si>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</si>
  <si>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</si>
  <si>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</si>
  <si>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</si>
  <si>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</si>
  <si>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</si>
  <si>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</si>
  <si>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</si>
  <si>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</si>
  <si>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</si>
  <si>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</si>
  <si>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</si>
  <si>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</si>
  <si>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</si>
  <si>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</si>
  <si>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</si>
  <si>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</si>
  <si>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</si>
  <si>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</si>
  <si>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</si>
  <si>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</si>
  <si>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</si>
  <si>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</si>
  <si>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</si>
  <si>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</si>
  <si>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</si>
  <si>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</si>
  <si>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</si>
  <si>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</si>
  <si>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</si>
  <si>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</si>
  <si>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</si>
  <si>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</si>
  <si>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</si>
  <si>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</si>
  <si>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</si>
  <si>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</si>
  <si>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</si>
  <si>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</si>
  <si>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</si>
  <si>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</si>
  <si>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</si>
  <si>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</si>
  <si>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</si>
  <si>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</si>
  <si>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</si>
  <si>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</si>
  <si>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</si>
  <si>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</si>
  <si>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</si>
  <si>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</si>
  <si>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</si>
  <si>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</si>
  <si>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</si>
  <si>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</si>
  <si>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</si>
  <si>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</si>
  <si>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</si>
  <si>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</si>
  <si>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</si>
  <si>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</si>
  <si>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</si>
  <si>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</si>
  <si>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</si>
  <si>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</si>
  <si>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</si>
  <si>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</si>
  <si>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</si>
  <si>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</si>
  <si>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</si>
  <si>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</si>
  <si>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</si>
  <si>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</si>
  <si>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</si>
  <si>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</si>
  <si>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</si>
  <si>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</si>
  <si>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</si>
  <si>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</si>
  <si>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</si>
  <si>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</si>
  <si>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</si>
  <si>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</si>
  <si>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</si>
  <si>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</si>
  <si>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</si>
  <si>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</si>
  <si>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</si>
  <si>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</si>
  <si>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</si>
  <si>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</si>
  <si>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</si>
  <si>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</si>
  <si>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</si>
  <si>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</si>
  <si>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</si>
  <si>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</si>
  <si>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</si>
  <si>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</si>
  <si>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</si>
  <si>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</si>
  <si>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</si>
  <si>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</si>
  <si>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</si>
  <si>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</si>
  <si>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</si>
  <si>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</si>
  <si>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</si>
  <si>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</si>
  <si>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</si>
  <si>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</si>
  <si>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</si>
  <si>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</si>
  <si>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</si>
  <si>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</si>
  <si>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</si>
  <si>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</si>
  <si>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</si>
  <si>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</si>
  <si>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</si>
  <si>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</si>
  <si>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</si>
  <si>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</si>
  <si>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</si>
  <si>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</si>
  <si>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</si>
  <si>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</si>
  <si>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</si>
  <si>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</si>
  <si>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</si>
  <si>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</si>
  <si>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</si>
  <si>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</si>
  <si>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</si>
  <si>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</si>
  <si>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</si>
  <si>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</si>
  <si>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</si>
  <si>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</si>
  <si>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</si>
  <si>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</si>
  <si>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</si>
  <si>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</si>
  <si>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</si>
  <si>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</si>
  <si>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</si>
  <si>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</si>
  <si>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</si>
  <si>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</si>
  <si>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</si>
  <si>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</si>
  <si>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</si>
  <si>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</si>
  <si>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</si>
  <si>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</si>
  <si>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</si>
  <si>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</si>
  <si>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</si>
  <si>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</si>
  <si>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</si>
  <si>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</si>
  <si>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</si>
  <si>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</si>
  <si>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</si>
  <si>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</si>
  <si>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</si>
  <si>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</si>
  <si>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</si>
  <si>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</si>
  <si>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</si>
  <si>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</si>
  <si>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</si>
  <si>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</si>
  <si>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</si>
  <si>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</si>
  <si>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</si>
  <si>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</si>
  <si>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</si>
  <si>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</si>
  <si>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</si>
  <si>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</si>
  <si>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</si>
  <si>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</si>
  <si>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</si>
  <si>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</si>
  <si>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</si>
  <si>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</si>
  <si>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</si>
  <si>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</si>
  <si>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</si>
  <si>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</si>
  <si>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</si>
  <si>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</si>
  <si>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</si>
  <si>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</si>
  <si>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</si>
  <si>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</si>
  <si>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</si>
  <si>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</si>
  <si>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</si>
  <si>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</si>
  <si>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</si>
  <si>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</si>
  <si>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</si>
  <si>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</si>
  <si>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</si>
  <si>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</si>
  <si>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</si>
  <si>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</si>
  <si>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</si>
  <si>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</si>
  <si>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</si>
  <si>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</si>
  <si>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</si>
  <si>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</si>
  <si>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</si>
  <si>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</si>
  <si>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</si>
  <si>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</si>
  <si>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</si>
  <si>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</si>
  <si>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</si>
  <si>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</si>
  <si>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</si>
  <si>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</si>
  <si>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</si>
  <si>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</si>
  <si>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</si>
  <si>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</si>
  <si>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</si>
  <si>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</si>
  <si>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</si>
  <si>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</si>
  <si>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</si>
  <si>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</si>
  <si>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</si>
  <si>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</si>
  <si>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</si>
  <si>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</si>
  <si>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</si>
  <si>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</si>
  <si>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</si>
  <si>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</si>
  <si>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</si>
  <si>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</si>
  <si>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</si>
  <si>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</si>
  <si>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</si>
  <si>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</si>
  <si>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</si>
  <si>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</si>
  <si>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</si>
  <si>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</si>
  <si>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</si>
  <si>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</si>
  <si>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</si>
  <si>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</si>
  <si>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</si>
  <si>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</si>
  <si>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</si>
  <si>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</si>
  <si>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</si>
  <si>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</si>
  <si>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</si>
  <si>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</si>
  <si>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</si>
  <si>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</si>
  <si>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</si>
  <si>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</si>
  <si>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</si>
  <si>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</si>
  <si>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</si>
  <si>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</si>
  <si>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</si>
  <si>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</si>
  <si>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</si>
  <si>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</si>
  <si>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</si>
  <si>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</si>
  <si>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</si>
  <si>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</si>
  <si>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</si>
  <si>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</si>
  <si>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</si>
  <si>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</si>
  <si>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</si>
  <si>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</si>
  <si>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</si>
  <si>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</si>
  <si>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</si>
  <si>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</si>
  <si>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</si>
  <si>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</si>
  <si>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</si>
  <si>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</si>
  <si>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</si>
  <si>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</si>
  <si>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</si>
  <si>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</si>
  <si>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</si>
  <si>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</si>
  <si>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</si>
  <si>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</si>
  <si>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</si>
  <si>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</si>
  <si>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</si>
  <si>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</si>
  <si>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</si>
  <si>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</si>
  <si>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</si>
  <si>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</si>
  <si>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</si>
  <si>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</si>
  <si>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</si>
  <si>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</si>
  <si>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</si>
  <si>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</si>
  <si>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</si>
  <si>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</si>
  <si>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</si>
  <si>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</si>
  <si>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</si>
  <si>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</si>
  <si>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</si>
  <si>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</si>
  <si>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</si>
  <si>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</si>
  <si>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</si>
  <si>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</si>
  <si>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</si>
  <si>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</si>
  <si>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</si>
  <si>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</si>
  <si>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</si>
  <si>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</si>
  <si>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</si>
  <si>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</si>
  <si>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</si>
  <si>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</si>
  <si>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</si>
  <si>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</si>
  <si>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</si>
  <si>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</si>
  <si>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</si>
  <si>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</si>
  <si>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</si>
  <si>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</si>
  <si>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</si>
  <si>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</si>
  <si>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</si>
  <si>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</si>
  <si>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</si>
  <si>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</si>
  <si>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</si>
  <si>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</si>
  <si>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</si>
  <si>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</si>
  <si>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</si>
  <si>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</si>
  <si>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</si>
  <si>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</si>
  <si>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</si>
  <si>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</si>
  <si>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</si>
  <si>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</si>
  <si>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</si>
  <si>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</si>
  <si>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</si>
  <si>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</si>
  <si>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</si>
  <si>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</si>
  <si>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</si>
  <si>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</si>
  <si>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</si>
  <si>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</si>
  <si>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</si>
  <si>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</si>
  <si>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</si>
  <si>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</si>
  <si>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</si>
  <si>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</si>
  <si>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</si>
  <si>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</si>
  <si>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</si>
  <si>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</si>
  <si>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</si>
  <si>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</si>
  <si>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</si>
  <si>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</si>
  <si>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</si>
  <si>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</si>
  <si>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</si>
  <si>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</si>
  <si>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</si>
  <si>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</si>
  <si>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</si>
  <si>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</si>
  <si>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</si>
  <si>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</si>
  <si>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</si>
  <si>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</si>
  <si>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</si>
  <si>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</si>
  <si>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</si>
  <si>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</si>
  <si>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</si>
  <si>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</si>
  <si>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</si>
  <si>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</si>
  <si>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</si>
  <si>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</si>
  <si>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</si>
  <si>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</si>
  <si>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</si>
  <si>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</si>
  <si>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</si>
  <si>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</si>
  <si>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</si>
  <si>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</si>
  <si>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</si>
  <si>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</si>
  <si>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</si>
  <si>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</si>
  <si>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</si>
  <si>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</si>
  <si>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</si>
  <si>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</si>
  <si>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</si>
  <si>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</si>
  <si>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</si>
  <si>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</si>
  <si>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</si>
  <si>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</si>
  <si>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</si>
  <si>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</si>
  <si>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</si>
  <si>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</si>
  <si>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</si>
  <si>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</si>
  <si>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</si>
  <si>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</si>
  <si>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</si>
  <si>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</si>
  <si>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</si>
  <si>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</si>
  <si>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</si>
  <si>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</si>
  <si>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</si>
  <si>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</si>
  <si>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</si>
  <si>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</si>
  <si>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</si>
  <si>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</si>
  <si>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</si>
  <si>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</si>
  <si>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</si>
  <si>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</si>
  <si>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</si>
  <si>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</si>
  <si>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</si>
  <si>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</si>
  <si>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</si>
  <si>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</si>
  <si>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</si>
  <si>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</si>
  <si>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</si>
  <si>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</si>
  <si>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</si>
  <si>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</si>
  <si>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</si>
  <si>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</si>
  <si>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</si>
  <si>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</si>
  <si>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</si>
  <si>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</si>
  <si>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</si>
  <si>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</si>
  <si>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</si>
  <si>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</si>
  <si>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</si>
  <si>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</si>
  <si>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</si>
  <si>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</si>
  <si>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</si>
  <si>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</si>
  <si>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</si>
  <si>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</si>
  <si>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</si>
  <si>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</si>
  <si>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</si>
  <si>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</si>
  <si>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</si>
  <si>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</si>
  <si>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</si>
  <si>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</si>
  <si>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</si>
  <si>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</si>
  <si>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</si>
  <si>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</si>
  <si>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</si>
  <si>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</si>
  <si>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</si>
  <si>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</si>
  <si>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</si>
  <si>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</si>
  <si>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</si>
  <si>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</si>
  <si>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</si>
  <si>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</si>
  <si>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</si>
  <si>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</si>
  <si>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</si>
  <si>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</si>
  <si>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</si>
  <si>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</si>
  <si>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</si>
  <si>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</si>
  <si>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</si>
  <si>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</si>
  <si>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</si>
  <si>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</si>
  <si>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</si>
  <si>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</si>
  <si>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</si>
  <si>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</si>
  <si>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</si>
  <si>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</si>
  <si>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</si>
  <si>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</si>
  <si>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</si>
  <si>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</si>
  <si>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</si>
  <si>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</si>
  <si>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</si>
  <si>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</si>
  <si>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</si>
  <si>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</si>
  <si>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</si>
  <si>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</si>
  <si>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</si>
  <si>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</si>
  <si>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</si>
  <si>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</si>
  <si>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</si>
  <si>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</si>
  <si>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</si>
  <si>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</si>
  <si>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</si>
  <si>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</si>
  <si>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</si>
  <si>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</si>
  <si>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</si>
  <si>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</si>
  <si>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</si>
  <si>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</si>
  <si>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</si>
  <si>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</si>
  <si>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</si>
  <si>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</si>
  <si>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</si>
  <si>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</si>
  <si>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</si>
  <si>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</si>
  <si>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</si>
  <si>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</si>
  <si>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</si>
  <si>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</si>
  <si>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</si>
  <si>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</si>
  <si>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</si>
  <si>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</si>
  <si>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</si>
  <si>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</si>
  <si>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</si>
  <si>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</si>
  <si>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</si>
  <si>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</si>
  <si>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</si>
  <si>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</si>
  <si>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</si>
  <si>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</si>
  <si>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</si>
  <si>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</si>
  <si>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</si>
  <si>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</si>
  <si>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</si>
  <si>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</si>
  <si>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</si>
  <si>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</si>
  <si>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</si>
  <si>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</si>
  <si>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</si>
  <si>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</si>
  <si>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</si>
  <si>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</si>
  <si>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</si>
  <si>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</si>
  <si>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</si>
  <si>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</si>
  <si>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</si>
  <si>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</si>
  <si>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</si>
  <si>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</si>
  <si>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</si>
  <si>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</si>
  <si>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</si>
  <si>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</si>
  <si>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</si>
  <si>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</si>
  <si>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</si>
  <si>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</si>
  <si>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</si>
  <si>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</si>
  <si>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</si>
  <si>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</si>
  <si>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</si>
  <si>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</si>
  <si>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</si>
  <si>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</si>
  <si>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</si>
  <si>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</si>
  <si>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</si>
  <si>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</si>
  <si>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</si>
  <si>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</si>
  <si>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</si>
  <si>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</si>
  <si>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</si>
  <si>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</si>
  <si>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</si>
  <si>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</si>
  <si>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</si>
  <si>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</si>
  <si>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</si>
  <si>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</si>
  <si>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</si>
  <si>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</si>
  <si>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</si>
  <si>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</si>
  <si>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</si>
  <si>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</si>
  <si>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</si>
  <si>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</si>
  <si>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</si>
  <si>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</si>
  <si>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</si>
  <si>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</si>
  <si>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</si>
  <si>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</si>
  <si>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</si>
  <si>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</si>
  <si>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</si>
  <si>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</si>
  <si>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</si>
  <si>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</si>
  <si>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</si>
  <si>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</si>
  <si>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</si>
  <si>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</si>
  <si>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</si>
  <si>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</si>
  <si>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</si>
  <si>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</si>
  <si>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</si>
  <si>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</si>
  <si>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</si>
  <si>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</si>
  <si>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</si>
  <si>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</si>
  <si>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</si>
  <si>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</si>
  <si>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</si>
  <si>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</si>
  <si>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</si>
  <si>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</si>
  <si>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</si>
  <si>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</si>
  <si>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</si>
  <si>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</si>
  <si>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</si>
  <si>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</si>
  <si>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</si>
  <si>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</si>
  <si>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</si>
  <si>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</si>
  <si>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</si>
  <si>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</si>
  <si>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</si>
  <si>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</si>
  <si>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</si>
  <si>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</si>
  <si>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</si>
  <si>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</si>
  <si>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</si>
  <si>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</si>
  <si>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</si>
  <si>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</si>
  <si>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</si>
  <si>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</si>
  <si>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</si>
  <si>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</si>
  <si>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</si>
  <si>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</si>
  <si>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</si>
  <si>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</si>
  <si>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</si>
  <si>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</si>
  <si>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</si>
  <si>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</si>
  <si>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</si>
  <si>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</si>
  <si>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</si>
  <si>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</si>
  <si>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</si>
  <si>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</si>
  <si>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</si>
  <si>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</si>
  <si>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</si>
  <si>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</si>
  <si>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</si>
  <si>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</si>
  <si>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</si>
  <si>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</si>
  <si>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</si>
  <si>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</si>
  <si>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</si>
  <si>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</si>
  <si>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</si>
  <si>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</si>
  <si>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</si>
  <si>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</si>
  <si>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</si>
  <si>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</si>
  <si>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</si>
  <si>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</si>
  <si>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</si>
  <si>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</si>
  <si>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</si>
  <si>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</si>
  <si>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</si>
  <si>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</si>
  <si>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</si>
  <si>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</si>
  <si>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</si>
  <si>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</si>
  <si>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</si>
  <si>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</si>
  <si>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</si>
  <si>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</si>
  <si>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</si>
  <si>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</si>
  <si>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</si>
  <si>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</si>
  <si>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</si>
  <si>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</si>
  <si>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</si>
  <si>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</si>
  <si>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</si>
  <si>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</si>
  <si>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</si>
  <si>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</si>
  <si>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</si>
  <si>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</si>
  <si>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</si>
  <si>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</si>
  <si>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</si>
  <si>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</si>
  <si>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</si>
  <si>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</si>
  <si>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</si>
  <si>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</si>
  <si>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</si>
  <si>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</si>
  <si>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</si>
  <si>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</si>
  <si>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</si>
  <si>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</si>
  <si>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</si>
  <si>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</si>
  <si>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</si>
  <si>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</si>
  <si>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</si>
  <si>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</si>
  <si>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</si>
  <si>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</si>
  <si>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</si>
  <si>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</si>
  <si>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</si>
  <si>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</si>
  <si>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</si>
  <si>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</si>
  <si>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</si>
  <si>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</si>
  <si>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</si>
  <si>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</si>
  <si>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</si>
  <si>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</si>
  <si>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</si>
  <si>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</si>
  <si>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</si>
  <si>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</si>
  <si>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</si>
  <si>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</si>
  <si>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</si>
  <si>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</si>
  <si>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</si>
  <si>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</si>
  <si>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</si>
  <si>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</si>
  <si>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</si>
  <si>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</si>
  <si>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</si>
  <si>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</si>
  <si>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</si>
  <si>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</si>
  <si>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</si>
  <si>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</si>
  <si>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</si>
  <si>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</si>
  <si>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</si>
  <si>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</si>
  <si>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</si>
  <si>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</si>
  <si>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</si>
  <si>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</si>
  <si>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</si>
  <si>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</si>
  <si>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</si>
  <si>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</si>
  <si>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</si>
  <si>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</si>
  <si>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</si>
  <si>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</si>
  <si>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</si>
  <si>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</si>
  <si>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</si>
  <si>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</si>
  <si>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</si>
  <si>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</si>
  <si>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</si>
  <si>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</si>
  <si>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</si>
  <si>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</si>
  <si>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</si>
  <si>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</si>
  <si>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</si>
  <si>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</si>
  <si>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</si>
  <si>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</si>
  <si>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</si>
  <si>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</si>
  <si>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</si>
  <si>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</si>
  <si>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</si>
  <si>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</si>
  <si>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</si>
  <si>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</si>
  <si>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</si>
  <si>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</si>
  <si>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</si>
  <si>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</si>
  <si>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</si>
  <si>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</si>
  <si>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</si>
  <si>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</si>
  <si>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</si>
  <si>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</si>
  <si>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</si>
  <si>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</si>
  <si>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</si>
  <si>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</si>
  <si>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</si>
  <si>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</si>
  <si>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</si>
  <si>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</si>
  <si>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</si>
  <si>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</si>
  <si>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</si>
  <si>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</si>
  <si>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</si>
  <si>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</si>
  <si>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</si>
  <si>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</si>
  <si>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</si>
  <si>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</si>
  <si>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</si>
  <si>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</si>
  <si>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</si>
  <si>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</si>
  <si>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</si>
  <si>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</si>
  <si>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</si>
  <si>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</si>
  <si>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</si>
  <si>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</si>
  <si>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</si>
  <si>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</si>
  <si>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</si>
  <si>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</si>
  <si>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</si>
  <si>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</si>
  <si>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</si>
  <si>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</si>
  <si>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</si>
  <si>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</si>
  <si>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</si>
  <si>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</si>
  <si>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</si>
  <si>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</si>
  <si>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</si>
  <si>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</si>
  <si>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</si>
  <si>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</si>
  <si>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</si>
  <si>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</si>
  <si>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</si>
  <si>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</si>
  <si>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</si>
  <si>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</si>
  <si>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</si>
  <si>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</si>
  <si>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</si>
  <si>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</si>
  <si>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</si>
  <si>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</si>
  <si>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</si>
  <si>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</si>
  <si>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</si>
  <si>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</si>
  <si>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</si>
  <si>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</si>
  <si>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</si>
  <si>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</si>
  <si>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</si>
  <si>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</si>
  <si>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</si>
  <si>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</si>
  <si>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</si>
  <si>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</si>
  <si>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</si>
  <si>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</si>
  <si>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</si>
  <si>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</si>
  <si>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</si>
  <si>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</si>
  <si>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</si>
  <si>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</si>
  <si>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</si>
  <si>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</si>
  <si>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</si>
  <si>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</si>
  <si>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</si>
  <si>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</si>
  <si>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</si>
  <si>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</si>
  <si>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</si>
  <si>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</si>
  <si>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</si>
  <si>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</si>
  <si>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</si>
  <si>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</si>
  <si>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</si>
  <si>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</si>
  <si>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</si>
  <si>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</si>
  <si>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</si>
  <si>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</si>
  <si>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</si>
  <si>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</si>
  <si>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</si>
  <si>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</si>
  <si>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</si>
  <si>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</si>
  <si>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</si>
  <si>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</si>
  <si>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</si>
  <si>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</si>
  <si>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</si>
  <si>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</si>
  <si>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</si>
  <si>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</si>
  <si>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</si>
  <si>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</si>
  <si>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</si>
  <si>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</si>
  <si>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</si>
  <si>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</si>
  <si>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</si>
  <si>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</si>
  <si>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</si>
  <si>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</si>
  <si>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</si>
  <si>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</si>
  <si>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</si>
  <si>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</si>
  <si>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</si>
  <si>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</si>
  <si>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</si>
  <si>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</si>
  <si>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</si>
  <si>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</si>
  <si>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</si>
  <si>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</si>
  <si>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</si>
  <si>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</si>
  <si>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</si>
  <si>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</si>
  <si>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</si>
  <si>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</si>
  <si>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</si>
  <si>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</si>
  <si>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</si>
  <si>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</si>
  <si>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</si>
  <si>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</si>
  <si>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</si>
  <si>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</si>
  <si>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</si>
  <si>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</si>
  <si>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</si>
  <si>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</si>
  <si>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</si>
  <si>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</si>
  <si>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</si>
  <si>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</si>
  <si>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</si>
  <si>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</si>
  <si>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</si>
  <si>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</si>
  <si>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</si>
  <si>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</si>
  <si>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</si>
  <si>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</si>
  <si>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</si>
  <si>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</si>
  <si>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</si>
  <si>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</si>
  <si>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</si>
  <si>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</si>
  <si>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</si>
  <si>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</si>
  <si>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</si>
  <si>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</si>
  <si>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</si>
  <si>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</si>
  <si>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</si>
  <si>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</si>
  <si>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</si>
  <si>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</si>
  <si>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</si>
  <si>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</si>
  <si>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</si>
  <si>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</si>
  <si>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</si>
  <si>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</si>
  <si>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</si>
  <si>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</si>
  <si>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</si>
  <si>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</si>
  <si>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</si>
  <si>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</si>
  <si>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</si>
  <si>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</si>
  <si>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</si>
  <si>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</si>
  <si>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</si>
  <si>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</si>
  <si>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</si>
  <si>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</si>
  <si>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</si>
  <si>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</si>
  <si>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</si>
  <si>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</si>
  <si>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</si>
  <si>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</si>
  <si>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</si>
  <si>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</si>
  <si>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</si>
  <si>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</si>
  <si>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</si>
  <si>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</si>
  <si>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</si>
  <si>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</si>
  <si>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</si>
  <si>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</si>
  <si>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</si>
  <si>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</si>
  <si>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</si>
  <si>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</si>
  <si>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</si>
  <si>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</si>
  <si>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</si>
  <si>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</si>
  <si>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</si>
  <si>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</si>
  <si>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</si>
  <si>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</si>
  <si>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</si>
  <si>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</si>
  <si>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</si>
  <si>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</si>
  <si>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</si>
  <si>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</si>
  <si>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</si>
  <si>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</si>
  <si>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</si>
  <si>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</si>
  <si>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</si>
  <si>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</si>
  <si>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</si>
  <si>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</si>
  <si>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</si>
  <si>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</si>
  <si>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</si>
  <si>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</si>
  <si>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</si>
  <si>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</si>
  <si>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</si>
  <si>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</si>
  <si>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</si>
  <si>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</si>
  <si>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</si>
  <si>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</si>
  <si>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</si>
  <si>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</si>
  <si>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</si>
  <si>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</si>
  <si>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</si>
  <si>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</si>
  <si>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</si>
  <si>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</si>
  <si>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</si>
  <si>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</si>
  <si>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</si>
  <si>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</si>
  <si>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</si>
  <si>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</si>
  <si>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</si>
  <si>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</si>
  <si>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</si>
  <si>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</si>
  <si>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</si>
  <si>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</si>
  <si>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</si>
  <si>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</si>
  <si>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</si>
  <si>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</si>
  <si>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</si>
  <si>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</si>
  <si>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</si>
  <si>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</si>
  <si>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</si>
  <si>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</si>
  <si>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</si>
  <si>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</si>
  <si>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</si>
  <si>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</si>
  <si>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</si>
  <si>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</si>
  <si>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</si>
  <si>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</si>
  <si>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</si>
  <si>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</si>
  <si>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</si>
  <si>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</si>
  <si>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</si>
  <si>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</si>
  <si>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</si>
  <si>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</si>
  <si>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</si>
  <si>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</si>
  <si>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</si>
  <si>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</si>
  <si>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</si>
  <si>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</si>
  <si>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</si>
  <si>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</si>
  <si>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</si>
  <si>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</si>
  <si>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</si>
  <si>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</si>
  <si>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</si>
  <si>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</si>
  <si>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</si>
  <si>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</si>
  <si>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</si>
  <si>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</si>
  <si>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</si>
  <si>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</si>
  <si>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</si>
  <si>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</si>
  <si>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</si>
  <si>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</si>
  <si>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</si>
  <si>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</si>
  <si>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</si>
  <si>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</si>
  <si>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</si>
  <si>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</si>
  <si>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</si>
  <si>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</si>
  <si>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</si>
  <si>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</si>
  <si>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</si>
  <si>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</si>
  <si>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</si>
  <si>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</si>
  <si>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</si>
  <si>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</si>
  <si>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</si>
  <si>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</si>
  <si>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</si>
  <si>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</si>
  <si>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</si>
  <si>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</si>
  <si>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</si>
  <si>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</si>
  <si>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</si>
  <si>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</si>
  <si>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</si>
  <si>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</si>
  <si>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</si>
  <si>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</si>
  <si>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</si>
  <si>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</si>
  <si>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</si>
  <si>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</si>
  <si>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</si>
  <si>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</si>
  <si>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</si>
  <si>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</si>
  <si>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</si>
  <si>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</si>
  <si>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</si>
  <si>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</si>
  <si>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</si>
  <si>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</si>
  <si>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</si>
  <si>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</si>
  <si>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</si>
  <si>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</si>
  <si>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</si>
  <si>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</si>
  <si>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</si>
  <si>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</si>
  <si>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</si>
  <si>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</si>
  <si>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</si>
  <si>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</si>
  <si>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</si>
  <si>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</si>
  <si>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</si>
  <si>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</si>
  <si>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</si>
  <si>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</si>
  <si>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</si>
  <si>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</si>
  <si>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</si>
  <si>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</si>
  <si>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</si>
  <si>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</si>
  <si>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</si>
  <si>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</si>
  <si>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</si>
  <si>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</si>
  <si>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</si>
  <si>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</si>
  <si>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</si>
  <si>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</si>
  <si>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</si>
  <si>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</si>
  <si>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</si>
  <si>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</si>
  <si>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</si>
  <si>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</si>
  <si>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</si>
  <si>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</si>
  <si>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</si>
  <si>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</si>
  <si>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</si>
  <si>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</si>
  <si>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</si>
  <si>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</si>
  <si>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</si>
  <si>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</si>
  <si>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</si>
  <si>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</si>
  <si>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</si>
  <si>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</si>
  <si>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</si>
  <si>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</si>
  <si>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</si>
  <si>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</si>
  <si>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</si>
  <si>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</si>
  <si>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</si>
  <si>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</si>
  <si>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</si>
  <si>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</si>
  <si>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</si>
  <si>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</si>
  <si>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</si>
  <si>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</si>
  <si>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</si>
  <si>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</si>
  <si>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</si>
  <si>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</si>
  <si>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</si>
  <si>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</si>
  <si>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</si>
  <si>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</si>
  <si>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</si>
  <si>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</si>
  <si>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</si>
  <si>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</si>
  <si>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</si>
  <si>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</si>
  <si>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</si>
  <si>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</si>
  <si>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</si>
  <si>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</si>
  <si>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</si>
  <si>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</si>
  <si>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</si>
  <si>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</si>
  <si>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</si>
  <si>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</si>
  <si>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</si>
  <si>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</si>
  <si>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</si>
  <si>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</si>
  <si>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</si>
  <si>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</si>
  <si>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</si>
  <si>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</si>
  <si>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</si>
  <si>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</si>
  <si>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</si>
  <si>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</si>
  <si>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</si>
  <si>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</si>
  <si>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</si>
  <si>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</si>
  <si>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</si>
  <si>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</si>
  <si>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</si>
  <si>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</si>
  <si>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</si>
  <si>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</si>
  <si>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</si>
  <si>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</si>
  <si>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</si>
  <si>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</si>
  <si>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</si>
  <si>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</si>
  <si>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</si>
  <si>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</si>
  <si>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</si>
  <si>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</si>
  <si>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</si>
  <si>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</si>
  <si>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</si>
  <si>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</si>
  <si>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</si>
  <si>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</si>
  <si>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</si>
  <si>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</si>
  <si>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</si>
  <si>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</si>
  <si>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</si>
  <si>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</si>
  <si>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</si>
  <si>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</si>
  <si>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</si>
  <si>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</si>
  <si>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</si>
  <si>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</si>
  <si>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</si>
  <si>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</si>
  <si>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</si>
  <si>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</si>
  <si>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</si>
  <si>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</si>
  <si>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</si>
  <si>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</si>
  <si>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</si>
  <si>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</si>
  <si>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</si>
  <si>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</si>
  <si>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</si>
  <si>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</si>
  <si>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</si>
  <si>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</si>
  <si>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</si>
  <si>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</si>
  <si>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</si>
  <si>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</si>
  <si>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</si>
  <si>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</si>
  <si>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</si>
  <si>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</si>
  <si>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</si>
  <si>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</si>
  <si>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</si>
  <si>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</si>
  <si>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</si>
  <si>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</si>
  <si>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</si>
  <si>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</si>
  <si>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</si>
  <si>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</si>
  <si>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</si>
  <si>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</si>
  <si>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</si>
  <si>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</si>
  <si>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</si>
  <si>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</si>
  <si>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</si>
  <si>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</si>
  <si>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</si>
  <si>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</si>
  <si>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</si>
  <si>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</si>
  <si>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</si>
  <si>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</si>
  <si>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</si>
  <si>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</si>
  <si>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</si>
  <si>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</si>
  <si>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</si>
  <si>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</si>
  <si>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</si>
  <si>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</si>
  <si>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</si>
  <si>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</si>
  <si>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</si>
  <si>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</si>
  <si>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</si>
  <si>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</si>
  <si>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</si>
  <si>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</si>
  <si>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</si>
  <si>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</si>
  <si>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</si>
  <si>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</si>
  <si>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</si>
  <si>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</si>
  <si>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</si>
  <si>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</si>
  <si>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</si>
  <si>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</si>
  <si>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</si>
  <si>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</si>
  <si>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</si>
  <si>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</si>
  <si>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</si>
  <si>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</si>
  <si>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</si>
  <si>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</si>
  <si>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</si>
  <si>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</si>
  <si>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</si>
  <si>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</si>
  <si>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</si>
  <si>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</si>
  <si>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</si>
  <si>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</si>
  <si>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</si>
  <si>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</si>
  <si>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</si>
  <si>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</si>
  <si>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</si>
  <si>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</si>
  <si>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</si>
  <si>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</si>
  <si>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</si>
  <si>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</si>
  <si>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</si>
  <si>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</si>
  <si>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</si>
  <si>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</si>
  <si>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</si>
  <si>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</si>
  <si>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</si>
  <si>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</si>
  <si>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</si>
  <si>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</si>
  <si>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</si>
  <si>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</si>
  <si>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</si>
  <si>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</si>
  <si>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</si>
  <si>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</si>
  <si>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</si>
  <si>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</si>
  <si>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</si>
  <si>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</si>
  <si>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</si>
  <si>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</si>
  <si>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</si>
  <si>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</si>
  <si>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</si>
  <si>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</si>
  <si>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</si>
  <si>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</si>
  <si>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</si>
  <si>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</si>
  <si>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</si>
  <si>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</si>
  <si>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</si>
  <si>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</si>
  <si>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</si>
  <si>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</si>
  <si>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</si>
  <si>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</si>
  <si>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</si>
  <si>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</si>
  <si>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</si>
  <si>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</si>
  <si>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</si>
  <si>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</si>
  <si>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</si>
  <si>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</si>
  <si>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</si>
  <si>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</si>
  <si>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</si>
  <si>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</si>
  <si>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</si>
  <si>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</si>
  <si>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</si>
  <si>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</si>
  <si>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</si>
  <si>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</si>
  <si>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</si>
  <si>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</si>
  <si>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</si>
  <si>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</si>
  <si>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</si>
  <si>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</si>
  <si>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</si>
  <si>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</si>
  <si>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</si>
  <si>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</si>
  <si>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</si>
  <si>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</si>
  <si>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</si>
  <si>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</si>
  <si>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</si>
  <si>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</si>
  <si>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</si>
  <si>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</si>
  <si>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</si>
  <si>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</si>
  <si>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</si>
  <si>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</si>
  <si>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</si>
  <si>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</si>
  <si>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</si>
  <si>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</si>
  <si>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</si>
  <si>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</si>
  <si>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</si>
  <si>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</si>
  <si>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</si>
  <si>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</si>
  <si>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</si>
  <si>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</si>
  <si>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</si>
  <si>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</si>
  <si>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</si>
  <si>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</si>
  <si>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</si>
  <si>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</si>
  <si>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</si>
  <si>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</si>
  <si>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</si>
  <si>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</si>
  <si>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</si>
  <si>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</si>
  <si>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</si>
  <si>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</si>
  <si>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</si>
  <si>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</si>
  <si>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</si>
  <si>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</si>
  <si>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</si>
  <si>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</si>
  <si>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</si>
  <si>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</si>
  <si>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</si>
  <si>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</si>
  <si>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</si>
  <si>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</si>
  <si>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</si>
  <si>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</si>
  <si>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</si>
  <si>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</si>
  <si>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</si>
  <si>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</si>
  <si>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</si>
  <si>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</si>
  <si>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</si>
  <si>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</si>
  <si>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</si>
  <si>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</si>
  <si>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</si>
  <si>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</si>
  <si>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</si>
  <si>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</si>
  <si>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</si>
  <si>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</si>
  <si>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</si>
  <si>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</si>
  <si>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</si>
  <si>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</si>
  <si>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</si>
  <si>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</si>
  <si>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</si>
  <si>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</si>
  <si>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</si>
  <si>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</si>
  <si>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</si>
  <si>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</si>
  <si>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</si>
  <si>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</si>
  <si>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</si>
  <si>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</si>
  <si>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</si>
  <si>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</si>
  <si>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</si>
  <si>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</si>
  <si>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</si>
  <si>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</si>
  <si>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</si>
  <si>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</si>
  <si>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</si>
  <si>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</si>
  <si>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</si>
  <si>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</si>
  <si>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</si>
  <si>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</si>
  <si>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</si>
  <si>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</si>
  <si>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</si>
  <si>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</si>
  <si>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</si>
  <si>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</si>
  <si>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</si>
  <si>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</si>
  <si>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</si>
  <si>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</si>
  <si>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</si>
  <si>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</si>
  <si>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</si>
  <si>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</si>
  <si>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</si>
  <si>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</si>
  <si>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</si>
  <si>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</si>
  <si>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</si>
  <si>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</si>
  <si>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</si>
  <si>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</si>
  <si>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</si>
  <si>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</si>
  <si>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</si>
  <si>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</si>
  <si>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</si>
  <si>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</si>
  <si>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</si>
  <si>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</si>
  <si>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</si>
  <si>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</si>
  <si>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</si>
  <si>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</si>
  <si>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</si>
  <si>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</si>
  <si>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</si>
  <si>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</si>
  <si>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</si>
  <si>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</si>
  <si>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</si>
  <si>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</si>
  <si>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</si>
  <si>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</si>
  <si>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</si>
  <si>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</si>
  <si>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</si>
  <si>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</si>
  <si>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</si>
  <si>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</si>
  <si>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</si>
  <si>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</si>
  <si>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</si>
  <si>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</si>
  <si>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</si>
  <si>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</si>
  <si>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</si>
  <si>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</si>
  <si>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</si>
  <si>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</si>
  <si>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</si>
  <si>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</si>
  <si>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</si>
  <si>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</si>
  <si>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</si>
  <si>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</si>
  <si>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</si>
  <si>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</si>
  <si>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</si>
  <si>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</si>
  <si>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</si>
  <si>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</si>
  <si>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</si>
  <si>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</si>
  <si>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</si>
  <si>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</si>
  <si>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</si>
  <si>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</si>
  <si>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</si>
  <si>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</si>
  <si>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</si>
  <si>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</si>
  <si>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</si>
  <si>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</si>
  <si>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</si>
  <si>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</si>
  <si>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</si>
  <si>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</si>
  <si>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</si>
  <si>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</si>
  <si>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</si>
  <si>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</si>
  <si>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</si>
  <si>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</si>
  <si>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</si>
  <si>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</si>
  <si>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</si>
  <si>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</si>
  <si>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</si>
  <si>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</si>
  <si>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</si>
  <si>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</si>
  <si>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</si>
  <si>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</si>
  <si>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</si>
  <si>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</si>
  <si>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</si>
  <si>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</si>
  <si>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</si>
  <si>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</si>
  <si>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</si>
  <si>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</si>
  <si>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</si>
  <si>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</si>
  <si>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</si>
  <si>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</si>
  <si>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</si>
  <si>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</si>
  <si>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</si>
  <si>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</si>
  <si>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</si>
  <si>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</si>
  <si>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</si>
  <si>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</si>
  <si>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</si>
  <si>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</si>
  <si>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</si>
  <si>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</si>
  <si>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</si>
  <si>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</si>
  <si>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</si>
  <si>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</si>
  <si>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</si>
  <si>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</si>
  <si>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</si>
  <si>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</si>
  <si>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</si>
  <si>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</si>
  <si>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</si>
  <si>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</si>
  <si>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</si>
  <si>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</si>
  <si>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</si>
  <si>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</si>
  <si>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</si>
  <si>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</si>
  <si>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</si>
  <si>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</si>
  <si>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</si>
  <si>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</si>
  <si>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</si>
  <si>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</si>
  <si>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</si>
  <si>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</si>
  <si>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</si>
  <si>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</si>
  <si>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</si>
  <si>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</si>
  <si>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</si>
  <si>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</si>
  <si>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</si>
  <si>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</si>
  <si>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</si>
  <si>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</si>
  <si>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</si>
  <si>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</si>
  <si>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</si>
  <si>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</si>
  <si>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</si>
  <si>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</si>
  <si>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</si>
  <si>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</si>
  <si>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</si>
  <si>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</si>
  <si>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</si>
  <si>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</si>
  <si>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</si>
  <si>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</si>
  <si>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</si>
  <si>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</si>
  <si>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</si>
  <si>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</si>
  <si>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</si>
  <si>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</si>
  <si>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</si>
  <si>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</si>
  <si>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</si>
  <si>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</si>
  <si>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</si>
  <si>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</si>
  <si>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</si>
  <si>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</si>
  <si>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</si>
  <si>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</si>
  <si>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</si>
  <si>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</si>
  <si>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</si>
  <si>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</si>
  <si>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</si>
  <si>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</si>
  <si>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</si>
  <si>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</si>
  <si>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</si>
  <si>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</si>
  <si>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</si>
  <si>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</si>
  <si>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</si>
  <si>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</si>
  <si>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</si>
  <si>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</si>
  <si>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</si>
  <si>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</si>
  <si>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</si>
  <si>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</si>
  <si>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</si>
  <si>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</si>
  <si>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</si>
  <si>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</si>
  <si>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</si>
  <si>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</si>
  <si>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</si>
  <si>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</si>
  <si>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</si>
  <si>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</si>
  <si>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</si>
  <si>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</si>
  <si>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</si>
  <si>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</si>
  <si>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</si>
  <si>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</si>
  <si>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</si>
  <si>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</si>
  <si>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</si>
  <si>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</si>
  <si>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</si>
  <si>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</si>
  <si>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</si>
  <si>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</si>
  <si>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</si>
  <si>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</si>
  <si>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</si>
  <si>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</si>
  <si>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</si>
  <si>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</si>
  <si>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</si>
  <si>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</si>
  <si>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</si>
  <si>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</si>
  <si>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</si>
  <si>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</si>
  <si>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</si>
  <si>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</si>
  <si>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</si>
  <si>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</si>
  <si>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</si>
  <si>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</si>
  <si>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</si>
  <si>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</si>
  <si>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</si>
  <si>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</si>
  <si>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</si>
  <si>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</si>
  <si>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</si>
  <si>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</si>
  <si>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</si>
  <si>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</si>
  <si>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</si>
  <si>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</si>
  <si>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</si>
  <si>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</si>
  <si>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</si>
  <si>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</si>
  <si>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</si>
  <si>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</si>
  <si>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</si>
  <si>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</si>
  <si>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</si>
  <si>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</si>
  <si>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</si>
  <si>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</si>
  <si>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</si>
  <si>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</si>
  <si>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</si>
  <si>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</si>
  <si>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</si>
  <si>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</si>
  <si>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</si>
  <si>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</si>
  <si>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</si>
  <si>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</si>
  <si>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</si>
  <si>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</si>
  <si>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</si>
  <si>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</si>
  <si>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</si>
  <si>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</si>
  <si>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</si>
  <si>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</si>
  <si>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</si>
  <si>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</si>
  <si>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</si>
  <si>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</si>
  <si>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</si>
  <si>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</si>
  <si>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</si>
  <si>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</si>
  <si>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</si>
  <si>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</si>
  <si>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</si>
  <si>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</si>
  <si>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</si>
  <si>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</si>
  <si>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</si>
  <si>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</si>
  <si>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</si>
  <si>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</si>
  <si>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</si>
  <si>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</si>
  <si>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</si>
  <si>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</si>
  <si>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</si>
  <si>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</si>
  <si>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</si>
  <si>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</si>
  <si>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</si>
  <si>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</si>
  <si>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</si>
  <si>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</si>
  <si>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</si>
  <si>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</si>
  <si>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</si>
  <si>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</si>
  <si>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</si>
  <si>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</si>
  <si>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</si>
  <si>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</si>
  <si>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</si>
  <si>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</si>
  <si>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</si>
  <si>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</si>
  <si>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</si>
  <si>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</si>
  <si>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</si>
  <si>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</si>
  <si>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</si>
  <si>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</si>
  <si>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</si>
  <si>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</si>
  <si>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</si>
  <si>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</si>
  <si>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</si>
  <si>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</si>
  <si>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</si>
  <si>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</si>
  <si>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</si>
  <si>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</si>
  <si>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</si>
  <si>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</si>
  <si>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</si>
  <si>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</si>
  <si>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</si>
  <si>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</si>
  <si>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</si>
  <si>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</si>
  <si>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</si>
  <si>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</si>
  <si>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</si>
  <si>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</si>
  <si>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</si>
  <si>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</si>
  <si>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</si>
  <si>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</si>
  <si>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</si>
  <si>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</si>
  <si>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</si>
  <si>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</si>
  <si>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</si>
  <si>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</si>
  <si>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</si>
  <si>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</si>
  <si>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</si>
  <si>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</si>
  <si>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</si>
  <si>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</si>
  <si>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</si>
  <si>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</si>
  <si>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</si>
  <si>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</si>
  <si>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</si>
  <si>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</si>
  <si>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</si>
  <si>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</si>
  <si>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</si>
  <si>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</si>
  <si>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</si>
  <si>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</si>
  <si>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</si>
  <si>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</si>
  <si>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</si>
  <si>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</si>
  <si>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</si>
  <si>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</si>
  <si>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</si>
  <si>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</si>
  <si>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</si>
  <si>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</si>
  <si>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</si>
  <si>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</si>
  <si>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</si>
  <si>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</si>
  <si>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</si>
  <si>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</si>
  <si>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</si>
  <si>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</si>
  <si>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</si>
  <si>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</si>
  <si>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</si>
  <si>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</si>
  <si>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</si>
  <si>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</si>
  <si>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</si>
  <si>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</si>
  <si>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</si>
  <si>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</si>
  <si>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</si>
  <si>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</si>
  <si>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</si>
  <si>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</si>
  <si>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</si>
  <si>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</si>
  <si>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</si>
  <si>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</si>
  <si>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</si>
  <si>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</si>
  <si>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</si>
  <si>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</si>
  <si>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</si>
  <si>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</si>
  <si>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</si>
  <si>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</si>
  <si>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</si>
  <si>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</si>
  <si>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</si>
  <si>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</si>
  <si>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</si>
  <si>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</si>
  <si>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</si>
  <si>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</si>
  <si>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</si>
  <si>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</si>
  <si>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</si>
  <si>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</si>
  <si>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</si>
  <si>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</si>
  <si>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</si>
  <si>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</si>
  <si>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</si>
  <si>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</si>
  <si>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</si>
  <si>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</si>
  <si>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</si>
  <si>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</si>
  <si>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</si>
  <si>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</si>
  <si>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</si>
  <si>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</si>
  <si>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</si>
  <si>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</si>
  <si>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</si>
  <si>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</si>
  <si>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</si>
  <si>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</si>
  <si>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</si>
  <si>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</si>
  <si>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</si>
  <si>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</si>
  <si>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</si>
  <si>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</si>
  <si>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</si>
  <si>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</si>
  <si>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</si>
  <si>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</si>
  <si>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</si>
  <si>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</si>
  <si>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</si>
  <si>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</si>
  <si>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</si>
  <si>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</si>
  <si>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</si>
  <si>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</si>
  <si>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</si>
  <si>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</si>
  <si>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</si>
  <si>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</si>
  <si>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</si>
  <si>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</si>
  <si>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</si>
  <si>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</si>
  <si>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</si>
  <si>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</si>
  <si>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</si>
  <si>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</si>
  <si>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</si>
  <si>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</si>
  <si>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</si>
  <si>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</si>
  <si>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</si>
  <si>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</si>
  <si>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</si>
  <si>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</si>
  <si>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</si>
  <si>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</si>
  <si>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</si>
  <si>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</si>
  <si>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</si>
  <si>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</si>
  <si>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</si>
  <si>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</si>
  <si>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</si>
  <si>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</si>
  <si>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</si>
  <si>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</si>
  <si>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</si>
  <si>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</si>
  <si>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</si>
  <si>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</si>
  <si>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</si>
  <si>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</si>
  <si>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</si>
  <si>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</si>
  <si>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</si>
  <si>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</si>
  <si>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</si>
  <si>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</si>
  <si>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</si>
  <si>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</si>
  <si>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</si>
  <si>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</si>
  <si>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</si>
  <si>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</si>
  <si>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</si>
  <si>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</si>
  <si>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</si>
  <si>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</si>
  <si>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</si>
  <si>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</si>
  <si>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</si>
  <si>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</si>
  <si>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</si>
  <si>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</si>
  <si>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</si>
  <si>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</si>
  <si>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</si>
  <si>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</si>
  <si>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</si>
  <si>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</si>
  <si>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</si>
  <si>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</si>
  <si>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</si>
  <si>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</si>
  <si>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</si>
  <si>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</si>
  <si>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</si>
  <si>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</si>
  <si>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</si>
  <si>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</si>
  <si>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</si>
  <si>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</si>
  <si>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</si>
  <si>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</si>
  <si>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</si>
  <si>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</si>
  <si>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</si>
  <si>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</si>
  <si>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</si>
  <si>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</si>
  <si>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</si>
  <si>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</si>
  <si>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</si>
  <si>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</si>
  <si>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</si>
  <si>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</si>
  <si>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</si>
  <si>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</si>
  <si>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</si>
  <si>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</si>
  <si>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</si>
  <si>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</si>
  <si>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</si>
  <si>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</si>
  <si>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</si>
  <si>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</si>
  <si>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</si>
  <si>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</si>
  <si>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</si>
  <si>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</si>
  <si>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</si>
  <si>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</si>
  <si>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</si>
  <si>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</si>
  <si>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</si>
  <si>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</si>
  <si>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</si>
  <si>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</si>
  <si>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</si>
  <si>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</si>
  <si>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</si>
  <si>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</si>
  <si>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</si>
  <si>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</si>
  <si>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</si>
  <si>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</si>
  <si>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</si>
  <si>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</si>
  <si>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</si>
  <si>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</si>
  <si>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</si>
  <si>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</si>
  <si>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</si>
  <si>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</si>
  <si>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</si>
  <si>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</si>
  <si>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</si>
  <si>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</si>
  <si>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</si>
  <si>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</si>
  <si>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</si>
  <si>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</si>
  <si>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</si>
  <si>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</si>
  <si>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</si>
  <si>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</si>
  <si>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</si>
  <si>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</si>
  <si>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</si>
  <si>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</si>
  <si>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</si>
  <si>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</si>
  <si>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</si>
  <si>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</si>
  <si>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</si>
  <si>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</si>
  <si>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</si>
  <si>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</si>
  <si>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</si>
  <si>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</si>
  <si>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</si>
  <si>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</si>
  <si>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</si>
  <si>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</si>
  <si>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</si>
  <si>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</si>
  <si>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</si>
  <si>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</si>
  <si>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</si>
  <si>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</si>
  <si>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</si>
  <si>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</si>
  <si>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</si>
  <si>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</si>
  <si>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</si>
  <si>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</si>
  <si>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</si>
  <si>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</si>
  <si>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</si>
  <si>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</si>
  <si>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</si>
  <si>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</si>
  <si>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</si>
  <si>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</si>
  <si>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</si>
  <si>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</si>
  <si>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</si>
  <si>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</si>
  <si>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</si>
  <si>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</si>
  <si>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</si>
  <si>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</si>
  <si>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</si>
  <si>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</si>
  <si>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</si>
  <si>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</si>
  <si>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</si>
  <si>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</si>
  <si>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</si>
  <si>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</si>
  <si>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</si>
  <si>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</si>
  <si>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</si>
  <si>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</si>
  <si>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</si>
  <si>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</si>
  <si>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</si>
  <si>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</si>
  <si>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</si>
  <si>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</si>
  <si>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</si>
  <si>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</si>
  <si>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</si>
  <si>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</si>
  <si>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</si>
  <si>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</si>
  <si>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</si>
  <si>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</si>
  <si>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</si>
  <si>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</si>
  <si>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</si>
  <si>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</si>
  <si>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</si>
  <si>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</si>
  <si>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</si>
  <si>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</si>
  <si>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</si>
  <si>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</si>
  <si>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</si>
  <si>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</si>
  <si>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</si>
  <si>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</si>
  <si>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</si>
  <si>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</si>
  <si>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</si>
  <si>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</si>
  <si>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</si>
  <si>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</si>
  <si>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</si>
  <si>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</si>
  <si>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</si>
  <si>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</si>
  <si>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</si>
  <si>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</si>
  <si>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</si>
  <si>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</si>
  <si>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</si>
  <si>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</si>
  <si>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</si>
  <si>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</si>
  <si>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</si>
  <si>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</si>
  <si>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</si>
  <si>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</si>
  <si>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</si>
  <si>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</si>
  <si>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</si>
  <si>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</si>
  <si>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</si>
  <si>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</si>
  <si>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</si>
  <si>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</si>
  <si>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</si>
  <si>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</si>
  <si>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</si>
  <si>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</si>
  <si>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</si>
  <si>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</si>
  <si>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</si>
  <si>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</si>
  <si>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</si>
  <si>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</si>
  <si>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</si>
  <si>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</si>
  <si>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</si>
  <si>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</si>
  <si>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</si>
  <si>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</si>
  <si>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</si>
  <si>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</si>
  <si>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</si>
  <si>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</si>
  <si>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</si>
  <si>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</si>
  <si>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</si>
  <si>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</si>
  <si>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</si>
  <si>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</si>
  <si>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</si>
  <si>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</si>
  <si>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</si>
  <si>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</si>
  <si>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</si>
  <si>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</si>
  <si>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</si>
  <si>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</si>
  <si>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</si>
  <si>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</si>
  <si>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</si>
  <si>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</si>
  <si>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</si>
  <si>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</si>
  <si>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</si>
  <si>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</si>
  <si>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</si>
  <si>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</si>
  <si>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</si>
  <si>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</si>
  <si>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</si>
  <si>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</si>
  <si>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</si>
  <si>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</si>
  <si>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</si>
  <si>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</si>
  <si>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</si>
  <si>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</si>
  <si>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</si>
  <si>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</si>
  <si>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</si>
  <si>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</si>
  <si>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</si>
  <si>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</si>
  <si>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</si>
  <si>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</si>
  <si>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</si>
  <si>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</si>
  <si>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</si>
  <si>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</si>
  <si>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</si>
  <si>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</si>
  <si>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</si>
  <si>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</si>
  <si>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</si>
  <si>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</si>
  <si>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</si>
  <si>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</si>
  <si>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</si>
  <si>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</si>
  <si>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</si>
  <si>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</si>
  <si>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</si>
  <si>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</si>
  <si>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</si>
  <si>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</si>
  <si>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</si>
  <si>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</si>
  <si>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</si>
  <si>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</si>
  <si>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</si>
  <si>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</si>
  <si>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</si>
  <si>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</si>
  <si>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</si>
  <si>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</si>
  <si>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</si>
  <si>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</si>
  <si>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</si>
  <si>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</si>
  <si>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</si>
  <si>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</si>
  <si>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</si>
  <si>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</si>
  <si>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</si>
  <si>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</si>
  <si>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</si>
  <si>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</si>
  <si>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</si>
  <si>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</si>
  <si>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</si>
  <si>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</si>
  <si>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</si>
  <si>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</si>
  <si>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</si>
  <si>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</si>
  <si>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</si>
  <si>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</si>
  <si>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</si>
  <si>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</si>
  <si>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</si>
  <si>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</si>
  <si>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</si>
  <si>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</si>
  <si>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</si>
  <si>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</si>
  <si>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</si>
  <si>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</si>
  <si>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</si>
  <si>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</si>
  <si>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</si>
  <si>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</si>
  <si>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</si>
  <si>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</si>
  <si>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</si>
  <si>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</si>
  <si>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</si>
  <si>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</si>
  <si>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</si>
  <si>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</si>
  <si>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</si>
  <si>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</si>
  <si>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</si>
  <si>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</si>
  <si>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</si>
  <si>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</si>
  <si>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</si>
  <si>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</si>
  <si>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</si>
  <si>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</si>
  <si>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</si>
  <si>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</si>
  <si>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</si>
  <si>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</si>
  <si>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</si>
  <si>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</si>
  <si>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</si>
  <si>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</si>
  <si>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</si>
  <si>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</si>
  <si>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</si>
  <si>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</si>
  <si>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</si>
  <si>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</si>
  <si>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</si>
  <si>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</si>
  <si>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</si>
  <si>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</si>
  <si>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</si>
  <si>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</si>
  <si>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</si>
  <si>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</si>
  <si>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</si>
  <si>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</si>
  <si>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</si>
  <si>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</si>
  <si>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</si>
  <si>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</si>
  <si>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</si>
  <si>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</si>
  <si>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</si>
  <si>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</si>
  <si>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</si>
  <si>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</si>
  <si>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</si>
  <si>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</si>
  <si>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</si>
  <si>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</si>
  <si>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</si>
  <si>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</si>
  <si>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</si>
  <si>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</si>
  <si>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</si>
  <si>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</si>
  <si>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</si>
  <si>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</si>
  <si>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</si>
  <si>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</si>
  <si>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</si>
  <si>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</si>
  <si>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</si>
  <si>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</si>
  <si>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</si>
  <si>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</si>
  <si>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</si>
  <si>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</si>
  <si>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</si>
  <si>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</si>
  <si>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</si>
  <si>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</si>
  <si>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</si>
  <si>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</si>
  <si>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</si>
  <si>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</si>
  <si>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</si>
  <si>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</si>
  <si>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</si>
  <si>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</si>
  <si>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</si>
  <si>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</si>
  <si>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</si>
  <si>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</si>
  <si>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</si>
  <si>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</si>
  <si>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</si>
  <si>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</si>
  <si>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</si>
  <si>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</si>
  <si>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</si>
  <si>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</si>
  <si>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</si>
  <si>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</si>
  <si>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</si>
  <si>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</si>
  <si>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</si>
  <si>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</si>
  <si>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</si>
  <si>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</si>
  <si>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</si>
  <si>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</si>
  <si>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</si>
  <si>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</si>
  <si>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</si>
  <si>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</si>
  <si>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</si>
  <si>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</si>
  <si>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</si>
  <si>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</si>
  <si>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</si>
  <si>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</si>
  <si>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</si>
  <si>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</si>
  <si>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</si>
  <si>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</si>
  <si>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</si>
  <si>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</si>
  <si>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</si>
  <si>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</si>
  <si>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</si>
  <si>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</si>
  <si>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</si>
  <si>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</si>
  <si>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</si>
  <si>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</si>
  <si>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</si>
  <si>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</si>
  <si>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</si>
  <si>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</si>
  <si>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</si>
  <si>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</si>
  <si>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</si>
  <si>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</si>
  <si>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</si>
  <si>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</si>
  <si>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</si>
  <si>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</si>
  <si>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</si>
  <si>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</si>
  <si>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</si>
  <si>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</si>
  <si>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</si>
  <si>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</si>
  <si>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</si>
  <si>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</si>
  <si>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</si>
  <si>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</si>
  <si>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</si>
  <si>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</si>
  <si>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</si>
  <si>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</si>
  <si>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</si>
  <si>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</si>
  <si>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</si>
  <si>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</si>
  <si>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</si>
  <si>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</si>
  <si>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</si>
  <si>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</si>
  <si>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</si>
  <si>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</si>
  <si>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</si>
  <si>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</si>
  <si>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</si>
  <si>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</si>
  <si>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</si>
  <si>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</si>
  <si>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</si>
  <si>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</si>
  <si>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</si>
  <si>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</si>
  <si>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</si>
  <si>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</si>
  <si>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</si>
  <si>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</si>
  <si>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</si>
  <si>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</si>
  <si>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</si>
  <si>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</si>
  <si>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</si>
  <si>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</si>
  <si>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</si>
  <si>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</si>
  <si>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</si>
  <si>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</si>
  <si>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</si>
  <si>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</si>
  <si>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</si>
  <si>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</si>
  <si>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</si>
  <si>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</si>
  <si>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</si>
  <si>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</si>
  <si>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</si>
  <si>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</si>
  <si>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</si>
  <si>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</si>
  <si>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</si>
  <si>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</si>
  <si>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</si>
  <si>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</si>
  <si>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</si>
  <si>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</si>
  <si>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</si>
  <si>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</si>
  <si>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</si>
  <si>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</si>
  <si>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</si>
  <si>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</si>
  <si>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</si>
  <si>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</si>
  <si>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</si>
  <si>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</si>
  <si>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</si>
  <si>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</si>
  <si>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</si>
  <si>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</si>
  <si>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</si>
  <si>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</si>
  <si>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</si>
  <si>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</si>
  <si>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</si>
  <si>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</si>
  <si>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</si>
  <si>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</si>
  <si>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</si>
  <si>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</si>
  <si>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</si>
  <si>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</si>
  <si>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</si>
  <si>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</si>
  <si>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</si>
  <si>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</si>
  <si>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</si>
  <si>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</si>
  <si>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</si>
  <si>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</si>
  <si>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</si>
  <si>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</si>
  <si>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</si>
  <si>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</si>
  <si>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</si>
  <si>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</si>
  <si>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</si>
  <si>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</si>
  <si>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</si>
  <si>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</si>
  <si>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</si>
  <si>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</si>
  <si>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</si>
  <si>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</si>
  <si>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</si>
  <si>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</si>
  <si>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</si>
  <si>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</si>
  <si>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</si>
  <si>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</si>
  <si>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</si>
  <si>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</si>
  <si>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</si>
  <si>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</si>
  <si>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</si>
  <si>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</si>
  <si>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</si>
  <si>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</si>
  <si>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</si>
  <si>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</si>
  <si>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</si>
  <si>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</si>
  <si>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</si>
  <si>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</si>
  <si>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</si>
  <si>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</si>
  <si>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</si>
  <si>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</si>
  <si>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</si>
  <si>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</si>
  <si>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</si>
  <si>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</si>
  <si>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</si>
  <si>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</si>
  <si>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</si>
  <si>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</si>
  <si>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</si>
  <si>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</si>
  <si>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</si>
  <si>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</si>
  <si>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</si>
  <si>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</si>
  <si>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</si>
  <si>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</si>
  <si>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</si>
  <si>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</si>
  <si>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</si>
  <si>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</si>
  <si>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</si>
  <si>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</si>
  <si>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</si>
  <si>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</si>
  <si>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</si>
  <si>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</si>
  <si>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</si>
  <si>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</si>
  <si>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</si>
  <si>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</si>
  <si>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</si>
  <si>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</si>
  <si>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</si>
  <si>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</si>
  <si>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</si>
  <si>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</si>
  <si>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</si>
  <si>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</si>
  <si>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</si>
  <si>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</si>
  <si>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</si>
  <si>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</si>
  <si>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</si>
  <si>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</si>
  <si>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</si>
  <si>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</si>
  <si>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</si>
  <si>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</si>
  <si>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</si>
  <si>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</si>
  <si>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</si>
  <si>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</si>
  <si>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</si>
  <si>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</si>
  <si>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</si>
  <si>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</si>
  <si>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</si>
  <si>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</si>
  <si>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</si>
  <si>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</si>
  <si>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</si>
  <si>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</si>
  <si>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</si>
  <si>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</si>
  <si>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</si>
  <si>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</si>
  <si>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</si>
  <si>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</si>
  <si>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</si>
  <si>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</si>
  <si>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</si>
  <si>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</si>
  <si>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</si>
  <si>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</si>
  <si>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</si>
  <si>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</si>
  <si>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</si>
  <si>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</si>
  <si>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</si>
  <si>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</si>
  <si>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</si>
  <si>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</si>
  <si>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</si>
  <si>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</si>
  <si>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</si>
  <si>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</si>
  <si>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</si>
  <si>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</si>
  <si>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</si>
  <si>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</si>
  <si>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</si>
  <si>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</si>
  <si>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</si>
  <si>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</si>
  <si>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</si>
  <si>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</si>
  <si>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</si>
  <si>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</si>
  <si>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</si>
  <si>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</si>
  <si>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</si>
  <si>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</si>
  <si>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</si>
  <si>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</si>
  <si>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</si>
  <si>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</si>
  <si>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</si>
  <si>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</si>
  <si>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</si>
  <si>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</si>
  <si>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</si>
  <si>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</si>
  <si>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</si>
  <si>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</si>
  <si>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</si>
  <si>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</si>
  <si>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</si>
  <si>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</si>
  <si>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</si>
  <si>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</si>
  <si>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</si>
  <si>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</si>
  <si>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</si>
  <si>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</si>
  <si>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</si>
  <si>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</si>
  <si>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</si>
  <si>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</si>
  <si>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</si>
  <si>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</si>
  <si>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</si>
  <si>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</si>
  <si>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</si>
  <si>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</si>
  <si>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</si>
  <si>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</si>
  <si>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</si>
  <si>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</si>
  <si>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</si>
  <si>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</si>
  <si>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</si>
  <si>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</si>
  <si>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</si>
  <si>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</si>
  <si>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</si>
  <si>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</si>
  <si>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</si>
  <si>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</si>
  <si>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</si>
  <si>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</si>
  <si>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</si>
  <si>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</si>
  <si>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</si>
  <si>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</si>
  <si>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</si>
  <si>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</si>
  <si>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</si>
  <si>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</si>
  <si>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</si>
  <si>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</si>
  <si>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</si>
  <si>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</si>
  <si>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</si>
  <si>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</si>
  <si>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</si>
  <si>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</si>
  <si>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</si>
  <si>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</si>
  <si>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</si>
  <si>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</si>
  <si>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</si>
  <si>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</si>
  <si>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</si>
  <si>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</si>
  <si>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</si>
  <si>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</si>
  <si>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</si>
  <si>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</si>
  <si>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</si>
  <si>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</si>
  <si>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</si>
  <si>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</si>
  <si>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</si>
  <si>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</si>
  <si>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</si>
  <si>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</si>
  <si>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</si>
  <si>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</si>
  <si>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</si>
  <si>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</si>
  <si>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</si>
  <si>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</si>
  <si>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</si>
  <si>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</si>
  <si>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</si>
  <si>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</si>
  <si>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</si>
  <si>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</si>
  <si>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</si>
  <si>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</si>
  <si>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</si>
  <si>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</si>
  <si>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</si>
  <si>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</si>
  <si>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</si>
  <si>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</si>
  <si>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</si>
  <si>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</si>
  <si>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</si>
  <si>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</si>
  <si>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</si>
  <si>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</si>
  <si>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</si>
  <si>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</si>
  <si>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</si>
  <si>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</si>
  <si>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</si>
  <si>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</si>
  <si>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</si>
  <si>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</si>
  <si>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</si>
  <si>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</si>
  <si>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</si>
  <si>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</si>
  <si>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</si>
  <si>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</si>
  <si>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</si>
  <si>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</si>
  <si>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</si>
  <si>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</si>
  <si>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</si>
  <si>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</si>
  <si>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</si>
  <si>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</si>
  <si>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</si>
  <si>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</si>
  <si>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</si>
  <si>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</si>
  <si>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</si>
  <si>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</si>
  <si>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</si>
  <si>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</si>
  <si>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</si>
  <si>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</si>
  <si>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</si>
  <si>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</si>
  <si>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</si>
  <si>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</si>
  <si>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</si>
  <si>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</si>
  <si>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</si>
  <si>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</si>
  <si>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</si>
  <si>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</si>
  <si>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</si>
  <si>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</si>
  <si>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</si>
  <si>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</si>
  <si>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</si>
  <si>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</si>
  <si>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</si>
  <si>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</si>
  <si>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</si>
  <si>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</si>
  <si>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</si>
  <si>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</si>
  <si>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</si>
  <si>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</si>
  <si>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</si>
  <si>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</si>
  <si>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</si>
  <si>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</si>
  <si>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</si>
  <si>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</si>
  <si>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</si>
  <si>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</si>
  <si>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</si>
  <si>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</si>
  <si>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</si>
  <si>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</si>
  <si>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</si>
  <si>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</si>
  <si>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</si>
  <si>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</si>
  <si>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</si>
  <si>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</si>
  <si>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</si>
  <si>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</si>
  <si>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</si>
  <si>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</si>
  <si>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</si>
  <si>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</si>
  <si>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</si>
  <si>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</si>
  <si>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</si>
  <si>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</si>
  <si>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</si>
  <si>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</si>
  <si>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</si>
  <si>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</si>
  <si>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</si>
  <si>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</si>
  <si>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</si>
  <si>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</si>
  <si>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</si>
  <si>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</si>
  <si>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</si>
  <si>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</si>
  <si>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</si>
  <si>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</si>
  <si>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</si>
  <si>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</si>
  <si>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</si>
  <si>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</si>
  <si>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</si>
  <si>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</si>
  <si>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</si>
  <si>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</si>
  <si>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</si>
  <si>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</si>
  <si>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</si>
  <si>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</si>
  <si>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</si>
  <si>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</si>
  <si>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</si>
  <si>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</si>
  <si>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</si>
  <si>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</si>
  <si>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</si>
  <si>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</si>
  <si>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</si>
  <si>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</si>
  <si>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</si>
  <si>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</si>
  <si>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</si>
  <si>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</si>
  <si>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</si>
  <si>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</si>
  <si>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</si>
  <si>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</si>
  <si>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</si>
  <si>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</si>
  <si>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</si>
  <si>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</si>
  <si>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</si>
  <si>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</si>
  <si>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</si>
  <si>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</si>
  <si>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</si>
  <si>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</si>
  <si>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</si>
  <si>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</si>
  <si>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</si>
  <si>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</si>
  <si>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</si>
  <si>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</si>
  <si>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</si>
  <si>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</si>
  <si>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</si>
  <si>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</si>
  <si>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</si>
  <si>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</si>
  <si>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</si>
  <si>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</si>
  <si>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</si>
  <si>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</si>
  <si>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</si>
  <si>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</si>
  <si>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</si>
  <si>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</si>
  <si>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</si>
  <si>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</si>
  <si>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</si>
  <si>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</si>
  <si>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</si>
  <si>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</si>
  <si>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</si>
  <si>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</si>
  <si>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</si>
  <si>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</si>
  <si>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</si>
  <si>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</si>
  <si>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</si>
  <si>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</si>
  <si>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</si>
  <si>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</si>
  <si>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</si>
  <si>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</si>
  <si>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</si>
  <si>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</si>
  <si>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</si>
  <si>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</si>
  <si>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</si>
  <si>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</si>
  <si>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</si>
  <si>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</si>
  <si>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</si>
  <si>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</si>
  <si>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</si>
  <si>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</si>
  <si>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</si>
  <si>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</si>
  <si>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</si>
  <si>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</si>
  <si>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</si>
  <si>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</si>
  <si>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</si>
  <si>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</si>
  <si>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</si>
  <si>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</si>
  <si>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</si>
  <si>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</si>
  <si>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</si>
  <si>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</si>
  <si>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</si>
  <si>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</si>
  <si>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</si>
  <si>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</si>
  <si>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</si>
  <si>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</si>
  <si>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</si>
  <si>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</si>
  <si>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</si>
  <si>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</si>
  <si>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</si>
  <si>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</si>
  <si>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</si>
  <si>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</si>
  <si>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</si>
  <si>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</si>
  <si>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</si>
  <si>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</si>
  <si>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</si>
  <si>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</si>
  <si>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</si>
  <si>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</si>
  <si>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</si>
  <si>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</si>
  <si>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</si>
  <si>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</si>
  <si>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</si>
  <si>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</si>
  <si>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</si>
  <si>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</si>
  <si>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</si>
  <si>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</si>
  <si>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</si>
  <si>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</si>
  <si>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</si>
  <si>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</si>
  <si>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</si>
  <si>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</si>
  <si>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</si>
  <si>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</si>
  <si>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</si>
  <si>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</si>
  <si>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</si>
  <si>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</si>
  <si>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</si>
  <si>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</si>
  <si>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</si>
  <si>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</si>
  <si>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</si>
  <si>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</si>
  <si>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</si>
  <si>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</si>
  <si>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</si>
  <si>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</si>
  <si>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</si>
  <si>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</si>
  <si>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</si>
  <si>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</si>
  <si>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</si>
  <si>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</si>
  <si>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</si>
  <si>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</si>
  <si>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</si>
  <si>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</si>
  <si>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</si>
  <si>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</si>
  <si>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</si>
  <si>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</si>
  <si>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</si>
  <si>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</si>
  <si>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</si>
  <si>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</si>
  <si>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</si>
  <si>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</si>
  <si>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</si>
  <si>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</si>
  <si>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</si>
  <si>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</si>
  <si>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</si>
  <si>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</si>
  <si>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</si>
  <si>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</si>
  <si>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</si>
  <si>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</si>
  <si>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</si>
  <si>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</si>
  <si>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</si>
  <si>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</si>
  <si>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</si>
  <si>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</si>
  <si>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</si>
  <si>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</si>
  <si>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</si>
  <si>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</si>
  <si>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</si>
  <si>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</si>
  <si>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</si>
  <si>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</si>
  <si>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</si>
  <si>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</si>
  <si>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</si>
  <si>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</si>
  <si>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</si>
  <si>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</si>
  <si>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</si>
  <si>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</si>
  <si>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</si>
  <si>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</si>
  <si>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</si>
  <si>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</si>
  <si>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</si>
  <si>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</si>
  <si>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</si>
  <si>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</si>
  <si>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</si>
  <si>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</si>
  <si>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</si>
  <si>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</si>
  <si>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</si>
  <si>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</si>
  <si>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</si>
  <si>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</si>
  <si>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</si>
  <si>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</si>
  <si>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</si>
  <si>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</si>
  <si>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</si>
  <si>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</si>
  <si>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</si>
  <si>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</si>
  <si>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</si>
  <si>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</si>
  <si>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</si>
  <si>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</si>
  <si>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</si>
  <si>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</si>
  <si>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</si>
  <si>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</si>
  <si>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</si>
  <si>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</si>
  <si>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</si>
  <si>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</si>
  <si>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</si>
  <si>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</si>
  <si>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</si>
  <si>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</si>
  <si>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</si>
  <si>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</si>
  <si>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</si>
  <si>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</si>
  <si>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</si>
  <si>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</si>
  <si>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</si>
  <si>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</si>
  <si>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</si>
  <si>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</si>
  <si>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</si>
  <si>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</si>
  <si>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</si>
  <si>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</si>
  <si>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</si>
  <si>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</si>
  <si>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</si>
  <si>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</si>
  <si>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</si>
  <si>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</si>
  <si>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</si>
  <si>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</si>
  <si>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</si>
  <si>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</si>
  <si>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</si>
  <si>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</si>
  <si>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</si>
  <si>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</si>
  <si>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</si>
  <si>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</si>
  <si>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</si>
  <si>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</si>
  <si>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</si>
  <si>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</si>
  <si>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</si>
  <si>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</si>
  <si>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</si>
  <si>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</si>
  <si>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</si>
  <si>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</si>
  <si>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</si>
  <si>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</si>
  <si>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</si>
  <si>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</si>
  <si>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</si>
  <si>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</si>
  <si>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</si>
  <si>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</si>
  <si>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</si>
  <si>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</si>
  <si>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</si>
  <si>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</si>
  <si>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</si>
  <si>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</si>
  <si>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</si>
  <si>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</si>
  <si>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</si>
  <si>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</si>
  <si>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</si>
  <si>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</si>
  <si>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</si>
  <si>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</si>
  <si>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</si>
  <si>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</si>
  <si>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</si>
  <si>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</si>
  <si>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</si>
  <si>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</si>
  <si>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</si>
  <si>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</si>
  <si>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</si>
  <si>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</si>
  <si>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</si>
  <si>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</si>
  <si>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</si>
  <si>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</si>
  <si>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</si>
  <si>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</si>
  <si>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</si>
  <si>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</si>
  <si>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</si>
  <si>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</si>
  <si>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</si>
  <si>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</si>
  <si>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</si>
  <si>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</si>
  <si>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</si>
  <si>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</si>
  <si>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</si>
  <si>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</si>
  <si>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</si>
  <si>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</si>
  <si>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</si>
  <si>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</si>
  <si>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</si>
  <si>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</si>
  <si>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</si>
  <si>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</si>
  <si>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</si>
  <si>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</si>
  <si>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</si>
  <si>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</si>
  <si>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</si>
  <si>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</si>
  <si>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</si>
  <si>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</si>
  <si>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</si>
  <si>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</si>
  <si>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</si>
  <si>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</si>
  <si>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</si>
  <si>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</si>
  <si>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</si>
  <si>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</si>
  <si>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</si>
  <si>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</si>
  <si>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</si>
  <si>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</si>
  <si>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</si>
  <si>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</si>
  <si>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</si>
  <si>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</si>
  <si>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</si>
  <si>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</si>
  <si>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</si>
  <si>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</si>
  <si>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</si>
  <si>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</si>
  <si>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</si>
  <si>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</si>
  <si>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</si>
  <si>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</si>
  <si>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</si>
  <si>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</si>
  <si>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</si>
  <si>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</si>
  <si>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</si>
  <si>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</si>
  <si>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</si>
  <si>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</si>
  <si>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</si>
  <si>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</si>
  <si>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</si>
  <si>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</si>
  <si>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</si>
  <si>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</si>
  <si>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</si>
  <si>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</si>
  <si>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</si>
  <si>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</si>
  <si>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</si>
  <si>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</si>
  <si>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</si>
  <si>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</si>
  <si>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</si>
  <si>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</si>
  <si>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</si>
  <si>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</si>
  <si>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</si>
  <si>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</si>
  <si>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</si>
  <si>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</si>
  <si>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</si>
  <si>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</si>
  <si>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</si>
  <si>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</si>
  <si>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</si>
  <si>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</si>
  <si>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</si>
  <si>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</si>
  <si>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</si>
  <si>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</si>
  <si>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</si>
  <si>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</si>
  <si>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</si>
  <si>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</si>
  <si>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</si>
  <si>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</si>
  <si>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</si>
  <si>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</si>
  <si>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</si>
  <si>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</si>
  <si>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</si>
  <si>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</si>
  <si>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</si>
  <si>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</si>
  <si>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</si>
  <si>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</si>
  <si>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</si>
  <si>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</si>
  <si>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</si>
  <si>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</si>
  <si>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</si>
  <si>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</si>
  <si>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</si>
  <si>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</si>
  <si>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</si>
  <si>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</si>
  <si>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</si>
  <si>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</si>
  <si>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</si>
  <si>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</si>
  <si>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</si>
  <si>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</si>
  <si>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</si>
  <si>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</si>
  <si>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</si>
  <si>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</si>
  <si>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</si>
  <si>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</si>
  <si>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</si>
  <si>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</si>
  <si>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</si>
  <si>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</si>
  <si>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</si>
  <si>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</si>
  <si>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</si>
  <si>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</si>
  <si>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</si>
  <si>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</si>
  <si>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</si>
  <si>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</si>
  <si>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</si>
  <si>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</si>
  <si>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</si>
  <si>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</si>
  <si>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</si>
  <si>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</si>
  <si>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</si>
  <si>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</si>
  <si>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</si>
  <si>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</si>
  <si>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</si>
  <si>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</si>
  <si>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</si>
  <si>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</si>
  <si>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</si>
  <si>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</si>
  <si>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</si>
  <si>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</si>
  <si>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</si>
  <si>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</si>
  <si>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</si>
  <si>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</si>
  <si>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</si>
  <si>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</si>
  <si>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</si>
  <si>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</si>
  <si>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</si>
  <si>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</si>
  <si>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</si>
  <si>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</si>
  <si>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</si>
  <si>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</si>
  <si>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</si>
  <si>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</si>
  <si>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</si>
  <si>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</si>
  <si>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</si>
  <si>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</si>
  <si>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</si>
  <si>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</si>
  <si>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</si>
  <si>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</si>
  <si>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</si>
  <si>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</si>
  <si>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</si>
  <si>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</si>
  <si>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</si>
  <si>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</si>
  <si>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</si>
  <si>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</si>
  <si>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</si>
  <si>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</si>
  <si>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</si>
  <si>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</si>
  <si>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</si>
  <si>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</si>
  <si>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</si>
  <si>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</si>
  <si>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</si>
  <si>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</si>
  <si>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</si>
  <si>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</si>
  <si>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</si>
  <si>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</si>
  <si>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</si>
  <si>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</si>
  <si>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</si>
  <si>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</si>
  <si>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</si>
  <si>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</si>
  <si>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</si>
  <si>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</si>
  <si>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</si>
  <si>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</si>
  <si>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</si>
  <si>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</si>
  <si>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</si>
  <si>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</si>
  <si>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</si>
  <si>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</si>
  <si>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</si>
  <si>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</si>
  <si>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</si>
  <si>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</si>
  <si>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</si>
  <si>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</si>
  <si>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</si>
  <si>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</si>
  <si>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</si>
  <si>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</si>
  <si>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</si>
  <si>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</si>
  <si>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</si>
  <si>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</si>
  <si>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</si>
  <si>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</si>
  <si>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</si>
  <si>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</si>
  <si>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</si>
  <si>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</si>
  <si>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</si>
  <si>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</si>
  <si>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</si>
  <si>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</si>
  <si>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</si>
  <si>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</si>
  <si>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</si>
  <si>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</si>
  <si>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</si>
  <si>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</si>
  <si>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</si>
  <si>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</si>
  <si>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</si>
  <si>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</si>
  <si>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</si>
  <si>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</si>
  <si>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</si>
  <si>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</si>
  <si>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</si>
  <si>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</si>
  <si>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</si>
  <si>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</si>
  <si>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</si>
  <si>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</si>
  <si>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</si>
  <si>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</si>
  <si>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</si>
  <si>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</si>
  <si>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</si>
  <si>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</si>
  <si>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</si>
  <si>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</si>
  <si>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</si>
  <si>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</si>
  <si>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</si>
  <si>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</si>
  <si>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</si>
  <si>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</si>
  <si>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</si>
  <si>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</si>
  <si>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</si>
  <si>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</si>
  <si>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</si>
  <si>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</si>
  <si>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</si>
  <si>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</si>
  <si>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</si>
  <si>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</si>
  <si>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</si>
  <si>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</si>
  <si>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</si>
  <si>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</si>
  <si>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</si>
  <si>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</si>
  <si>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</si>
  <si>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</si>
  <si>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</si>
  <si>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</si>
  <si>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</si>
  <si>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</si>
  <si>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</si>
  <si>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</si>
  <si>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</si>
  <si>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</si>
  <si>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</si>
  <si>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</si>
  <si>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</si>
  <si>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</si>
  <si>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</si>
  <si>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</si>
  <si>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</si>
  <si>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</si>
  <si>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</si>
  <si>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</si>
  <si>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</si>
  <si>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</si>
  <si>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</si>
  <si>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</si>
  <si>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</si>
  <si>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</si>
  <si>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</si>
  <si>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</si>
  <si>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</si>
  <si>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</si>
  <si>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</si>
  <si>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</si>
  <si>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</si>
  <si>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</si>
  <si>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</si>
  <si>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</si>
  <si>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</si>
  <si>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</si>
  <si>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</si>
  <si>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</si>
  <si>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</si>
  <si>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</si>
  <si>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</si>
  <si>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</si>
  <si>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</si>
  <si>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</si>
  <si>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</si>
  <si>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</si>
  <si>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</si>
  <si>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</si>
  <si>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</si>
  <si>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</si>
  <si>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</si>
  <si>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</si>
  <si>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</si>
  <si>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</si>
  <si>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</si>
  <si>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</si>
  <si>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</si>
  <si>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</si>
  <si>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</si>
  <si>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</si>
  <si>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</si>
  <si>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</si>
  <si>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</si>
  <si>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</si>
  <si>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</si>
  <si>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</si>
  <si>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</si>
  <si>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</si>
  <si>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</si>
  <si>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</si>
  <si>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</si>
  <si>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</si>
  <si>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</si>
  <si>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</si>
  <si>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</si>
  <si>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</si>
  <si>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</si>
  <si>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</si>
  <si>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</si>
  <si>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</si>
  <si>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</si>
  <si>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</si>
  <si>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</si>
  <si>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</si>
  <si>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</si>
  <si>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</si>
  <si>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</si>
  <si>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</si>
  <si>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</si>
  <si>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</si>
  <si>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</si>
  <si>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</si>
  <si>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</si>
  <si>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</si>
  <si>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</si>
  <si>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</si>
  <si>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</si>
  <si>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</si>
  <si>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</si>
  <si>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</si>
  <si>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</si>
  <si>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</si>
  <si>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</si>
  <si>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</si>
  <si>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</si>
  <si>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</si>
  <si>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</si>
  <si>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</si>
  <si>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</si>
  <si>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</si>
  <si>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</si>
  <si>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</si>
  <si>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</si>
  <si>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</si>
  <si>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</si>
  <si>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</si>
  <si>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</si>
  <si>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</si>
  <si>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</si>
  <si>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</si>
  <si>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</si>
  <si>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</si>
  <si>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</si>
  <si>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</si>
  <si>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</si>
  <si>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</si>
  <si>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</si>
  <si>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</si>
  <si>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</si>
  <si>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</si>
  <si>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</si>
  <si>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</si>
  <si>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</si>
  <si>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</si>
  <si>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</si>
  <si>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</si>
  <si>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</si>
  <si>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</si>
  <si>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</si>
  <si>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</si>
  <si>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</si>
  <si>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</si>
  <si>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</si>
  <si>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</si>
  <si>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</si>
  <si>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</si>
  <si>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</si>
  <si>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</si>
  <si>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</si>
  <si>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</si>
  <si>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</si>
  <si>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</si>
  <si>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</si>
  <si>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</si>
  <si>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</si>
  <si>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</si>
  <si>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</si>
  <si>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</si>
  <si>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</si>
  <si>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</si>
  <si>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</si>
  <si>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</si>
  <si>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</si>
  <si>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</si>
  <si>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</si>
  <si>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</si>
  <si>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</si>
  <si>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</si>
  <si>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</si>
  <si>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</si>
  <si>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</si>
  <si>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</si>
  <si>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</si>
  <si>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</si>
  <si>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</si>
  <si>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</si>
  <si>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</si>
  <si>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</si>
  <si>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</si>
  <si>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</si>
  <si>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</si>
  <si>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</si>
  <si>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</si>
  <si>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</si>
  <si>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</si>
  <si>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</si>
  <si>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</si>
  <si>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</si>
  <si>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</si>
  <si>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</si>
  <si>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</si>
  <si>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</si>
  <si>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</si>
  <si>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</si>
  <si>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</si>
  <si>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</si>
  <si>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</si>
  <si>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</si>
  <si>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</si>
  <si>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</si>
  <si>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</si>
  <si>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</si>
  <si>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</si>
  <si>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</si>
  <si>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</si>
  <si>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</si>
  <si>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</si>
  <si>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</si>
  <si>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</si>
  <si>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</si>
  <si>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</si>
  <si>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</si>
  <si>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</si>
  <si>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</si>
  <si>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</si>
  <si>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</si>
  <si>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</si>
  <si>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</si>
  <si>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</si>
  <si>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</si>
  <si>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</si>
  <si>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</si>
  <si>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</si>
  <si>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</si>
  <si>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</si>
  <si>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</si>
  <si>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</si>
  <si>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</si>
  <si>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</si>
  <si>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</si>
  <si>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</si>
  <si>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</si>
  <si>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</si>
  <si>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</si>
  <si>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</si>
  <si>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</si>
  <si>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</si>
  <si>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</si>
  <si>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</si>
  <si>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</si>
  <si>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</si>
  <si>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</si>
  <si>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</si>
  <si>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</si>
  <si>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</si>
  <si>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</si>
  <si>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</si>
  <si>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</si>
  <si>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</si>
  <si>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</si>
  <si>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</si>
  <si>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</si>
  <si>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</si>
  <si>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</si>
  <si>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</si>
  <si>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</si>
  <si>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</si>
  <si>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</si>
  <si>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</si>
  <si>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</si>
  <si>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</si>
  <si>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</si>
  <si>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</si>
  <si>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</si>
  <si>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</si>
  <si>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</si>
  <si>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</si>
  <si>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</si>
  <si>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</si>
  <si>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</si>
  <si>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</si>
  <si>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</si>
  <si>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</si>
  <si>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</si>
  <si>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</si>
  <si>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</si>
  <si>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</si>
  <si>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</si>
  <si>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</si>
  <si>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</si>
  <si>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</si>
  <si>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</si>
  <si>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</si>
  <si>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</si>
  <si>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</si>
  <si>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</si>
  <si>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</si>
  <si>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</si>
  <si>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</si>
  <si>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</si>
  <si>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</si>
  <si>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</si>
  <si>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</si>
  <si>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</si>
  <si>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</si>
  <si>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</si>
  <si>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</si>
  <si>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</si>
  <si>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</si>
  <si>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</si>
  <si>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</si>
  <si>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</si>
  <si>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</si>
  <si>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</si>
  <si>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</si>
  <si>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</si>
  <si>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</si>
  <si>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</si>
  <si>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</si>
  <si>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</si>
  <si>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</si>
  <si>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</si>
  <si>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</si>
  <si>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</si>
  <si>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</si>
  <si>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</si>
  <si>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</si>
  <si>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</si>
  <si>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</si>
  <si>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</si>
  <si>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</si>
  <si>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</si>
  <si>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</si>
  <si>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</si>
  <si>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</si>
  <si>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</si>
  <si>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</si>
  <si>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</si>
  <si>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</si>
  <si>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</si>
  <si>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</si>
  <si>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</si>
  <si>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</si>
  <si>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</si>
  <si>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</si>
  <si>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</si>
  <si>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</si>
  <si>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</si>
  <si>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</si>
  <si>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</si>
  <si>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</si>
  <si>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</si>
  <si>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</si>
  <si>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</si>
  <si>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</si>
  <si>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</si>
  <si>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</si>
  <si>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</si>
  <si>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</si>
  <si>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</si>
  <si>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</si>
  <si>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</si>
  <si>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</si>
  <si>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</si>
  <si>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</si>
  <si>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</si>
  <si>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</si>
  <si>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</si>
  <si>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</si>
  <si>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</si>
  <si>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</si>
  <si>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</si>
  <si>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</si>
  <si>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</si>
  <si>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</si>
  <si>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</si>
  <si>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</si>
  <si>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</si>
  <si>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</si>
  <si>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</si>
  <si>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</si>
  <si>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</si>
  <si>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</si>
  <si>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</si>
  <si>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</si>
  <si>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</si>
  <si>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</si>
  <si>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</si>
  <si>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</si>
  <si>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</si>
  <si>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</si>
  <si>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</si>
  <si>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</si>
  <si>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</si>
  <si>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</si>
  <si>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</si>
  <si>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</si>
  <si>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</si>
  <si>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</si>
  <si>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</si>
  <si>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</si>
  <si>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</si>
  <si>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</si>
  <si>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</si>
  <si>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</si>
  <si>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</si>
  <si>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</si>
  <si>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</si>
  <si>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</si>
  <si>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</si>
  <si>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</si>
  <si>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</si>
  <si>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</si>
  <si>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</si>
  <si>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</si>
  <si>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</si>
  <si>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</si>
  <si>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</si>
  <si>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</si>
  <si>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</si>
  <si>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</si>
  <si>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</si>
  <si>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</si>
  <si>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</si>
  <si>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</si>
  <si>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</si>
  <si>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</si>
  <si>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</si>
  <si>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</si>
  <si>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</si>
  <si>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</si>
  <si>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</si>
  <si>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</si>
  <si>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</si>
  <si>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</si>
  <si>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</si>
  <si>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</si>
  <si>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</si>
  <si>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</si>
  <si>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</si>
  <si>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</si>
  <si>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</si>
  <si>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</si>
  <si>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</si>
  <si>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</si>
  <si>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</si>
  <si>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</si>
  <si>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</si>
  <si>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</si>
  <si>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</si>
  <si>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</si>
  <si>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</si>
  <si>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</si>
  <si>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</si>
  <si>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</si>
  <si>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</si>
  <si>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</si>
  <si>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</si>
  <si>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</si>
  <si>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</si>
  <si>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</si>
  <si>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</si>
  <si>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</si>
  <si>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</si>
  <si>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</si>
  <si>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</si>
  <si>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</si>
  <si>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</si>
  <si>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</si>
  <si>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</si>
  <si>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</si>
  <si>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</si>
  <si>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</si>
  <si>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</si>
  <si>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</si>
  <si>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</si>
  <si>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</si>
  <si>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</si>
  <si>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</si>
  <si>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</si>
  <si>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</si>
  <si>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</si>
  <si>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</si>
  <si>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</si>
  <si>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</si>
  <si>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</si>
  <si>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</si>
  <si>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</si>
  <si>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</si>
  <si>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</si>
  <si>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</si>
  <si>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</si>
  <si>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</si>
  <si>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</si>
  <si>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</si>
  <si>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</si>
  <si>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</si>
  <si>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</si>
  <si>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</si>
  <si>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</si>
  <si>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</si>
  <si>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</si>
  <si>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</si>
  <si>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</si>
  <si>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</si>
  <si>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</si>
  <si>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</si>
  <si>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</si>
  <si>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</si>
  <si>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</si>
  <si>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</si>
  <si>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</si>
  <si>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</si>
  <si>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</si>
  <si>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</si>
  <si>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</si>
  <si>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</si>
  <si>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</si>
  <si>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</si>
  <si>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</si>
  <si>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</si>
  <si>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</si>
  <si>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</si>
  <si>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</si>
  <si>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</si>
  <si>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</si>
  <si>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</si>
  <si>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</si>
  <si>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</si>
  <si>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</si>
  <si>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</si>
  <si>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</si>
  <si>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</si>
  <si>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</si>
  <si>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</si>
  <si>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</si>
  <si>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</si>
  <si>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</si>
  <si>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</si>
  <si>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</si>
  <si>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</si>
  <si>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</si>
  <si>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</si>
  <si>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</si>
  <si>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</si>
  <si>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</si>
  <si>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</si>
  <si>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</si>
  <si>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</si>
  <si>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</si>
  <si>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</si>
  <si>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</si>
  <si>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</si>
  <si>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</si>
  <si>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</si>
  <si>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</si>
  <si>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</si>
  <si>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</si>
  <si>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</si>
  <si>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</si>
  <si>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</si>
  <si>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</si>
  <si>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</si>
  <si>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</si>
  <si>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</si>
  <si>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</si>
  <si>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</si>
  <si>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</si>
  <si>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</si>
  <si>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</si>
  <si>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</si>
  <si>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</si>
  <si>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</si>
  <si>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</si>
  <si>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</si>
  <si>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</si>
  <si>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</si>
  <si>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</si>
  <si>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</si>
  <si>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</si>
  <si>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</si>
  <si>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</si>
  <si>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</si>
  <si>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</si>
  <si>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</si>
  <si>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</si>
  <si>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</si>
  <si>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</si>
  <si>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</si>
  <si>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</si>
  <si>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</si>
  <si>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</si>
  <si>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</si>
  <si>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</si>
  <si>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</si>
  <si>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</si>
  <si>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</si>
  <si>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</si>
  <si>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</si>
  <si>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</si>
  <si>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</si>
  <si>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</si>
  <si>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</si>
  <si>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</si>
  <si>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</si>
  <si>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</si>
  <si>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</si>
  <si>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</si>
  <si>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</si>
  <si>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</si>
  <si>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</si>
  <si>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</si>
  <si>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</si>
  <si>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</si>
  <si>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</si>
  <si>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</si>
  <si>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</si>
  <si>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</si>
  <si>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</si>
  <si>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</si>
  <si>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</si>
  <si>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</si>
  <si>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</si>
  <si>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</si>
  <si>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</si>
  <si>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</si>
  <si>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</si>
  <si>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</si>
  <si>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</si>
  <si>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</si>
  <si>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</si>
  <si>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</si>
  <si>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</si>
  <si>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</si>
  <si>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</si>
  <si>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</si>
  <si>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</si>
  <si>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</si>
  <si>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</si>
  <si>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</si>
  <si>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</si>
  <si>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</si>
  <si>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</si>
  <si>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</si>
  <si>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</si>
  <si>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</si>
  <si>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</si>
  <si>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</si>
  <si>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</si>
  <si>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</si>
  <si>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</si>
  <si>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</si>
  <si>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</si>
  <si>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</si>
  <si>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</si>
  <si>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</si>
  <si>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</si>
  <si>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</si>
  <si>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</si>
  <si>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</si>
  <si>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</si>
  <si>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</si>
  <si>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</si>
  <si>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</si>
  <si>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</si>
  <si>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</si>
  <si>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</si>
  <si>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</si>
  <si>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</si>
  <si>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</si>
  <si>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</si>
  <si>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</si>
  <si>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</si>
  <si>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</si>
  <si>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</si>
  <si>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</si>
  <si>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</si>
  <si>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</si>
  <si>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</si>
  <si>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</si>
  <si>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</si>
  <si>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</si>
  <si>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</si>
  <si>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</si>
  <si>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</si>
  <si>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</si>
  <si>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</si>
  <si>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</si>
  <si>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</si>
  <si>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</si>
  <si>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</si>
  <si>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</si>
  <si>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</si>
  <si>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</si>
  <si>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</si>
  <si>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</si>
  <si>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</si>
  <si>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</si>
  <si>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</si>
  <si>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</si>
  <si>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</si>
  <si>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</si>
  <si>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</si>
  <si>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</si>
  <si>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</si>
  <si>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</si>
  <si>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</si>
  <si>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</si>
  <si>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</si>
  <si>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</si>
  <si>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</si>
  <si>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</si>
  <si>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</si>
  <si>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</si>
  <si>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</si>
  <si>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</si>
  <si>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</si>
  <si>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</si>
  <si>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</si>
  <si>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</si>
  <si>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</si>
  <si>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</si>
  <si>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</si>
  <si>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</si>
  <si>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</si>
  <si>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</si>
  <si>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</si>
  <si>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</si>
  <si>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</si>
  <si>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</si>
  <si>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</si>
  <si>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</si>
  <si>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</si>
  <si>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</si>
  <si>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</si>
  <si>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</si>
  <si>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</si>
  <si>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</si>
  <si>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</si>
  <si>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</si>
  <si>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</si>
  <si>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</si>
  <si>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</si>
  <si>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</si>
  <si>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</si>
  <si>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</si>
  <si>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</si>
  <si>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</si>
  <si>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</si>
  <si>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</si>
  <si>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</si>
  <si>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</si>
  <si>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</si>
  <si>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</si>
  <si>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</si>
  <si>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</si>
  <si>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</si>
  <si>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</si>
  <si>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</si>
  <si>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</si>
  <si>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</si>
  <si>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</si>
  <si>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</si>
  <si>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</si>
  <si>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</si>
  <si>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</si>
  <si>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</si>
  <si>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</si>
  <si>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</si>
  <si>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</si>
  <si>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</si>
  <si>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</si>
  <si>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</si>
  <si>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</si>
  <si>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</si>
  <si>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</si>
  <si>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</si>
  <si>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</si>
  <si>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</si>
  <si>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</si>
  <si>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</si>
  <si>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</si>
  <si>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</si>
  <si>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</si>
  <si>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</si>
  <si>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</si>
  <si>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</si>
  <si>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</si>
  <si>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</si>
  <si>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</si>
  <si>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</si>
  <si>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</si>
  <si>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</si>
  <si>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</si>
  <si>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</si>
  <si>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</si>
  <si>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</si>
  <si>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</si>
  <si>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</si>
  <si>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</si>
  <si>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</si>
  <si>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</si>
  <si>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</si>
  <si>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</si>
  <si>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</si>
  <si>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</si>
  <si>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</si>
  <si>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</si>
  <si>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</si>
  <si>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</si>
  <si>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</si>
  <si>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</si>
  <si>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</si>
  <si>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</si>
  <si>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</si>
  <si>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</si>
  <si>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</si>
  <si>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</si>
  <si>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</si>
  <si>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</si>
  <si>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</si>
  <si>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</si>
  <si>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</si>
  <si>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</si>
  <si>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</si>
  <si>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</si>
  <si>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</si>
  <si>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</si>
  <si>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</si>
  <si>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</si>
  <si>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</si>
  <si>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</si>
  <si>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</si>
  <si>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</si>
  <si>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</si>
  <si>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</si>
  <si>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</si>
  <si>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</si>
  <si>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</si>
  <si>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</si>
  <si>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</si>
  <si>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</si>
  <si>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</si>
  <si>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</si>
  <si>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</si>
  <si>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</si>
  <si>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</si>
  <si>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</si>
  <si>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</si>
  <si>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</si>
  <si>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</si>
  <si>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</si>
  <si>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</si>
  <si>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</si>
  <si>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</si>
  <si>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</si>
  <si>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</si>
  <si>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</si>
  <si>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</si>
  <si>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</si>
  <si>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</si>
  <si>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</si>
  <si>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</si>
  <si>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</si>
  <si>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</si>
  <si>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</si>
  <si>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</si>
  <si>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</si>
  <si>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</si>
  <si>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</si>
  <si>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</si>
  <si>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</si>
  <si>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</si>
  <si>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</si>
  <si>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</si>
  <si>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</si>
  <si>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</si>
  <si>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</si>
  <si>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</si>
  <si>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</si>
  <si>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</si>
  <si>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</si>
  <si>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</si>
  <si>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</si>
  <si>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</si>
  <si>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</si>
  <si>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</si>
  <si>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</si>
  <si>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</si>
  <si>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</si>
  <si>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</si>
  <si>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</si>
  <si>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</si>
  <si>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</si>
  <si>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</si>
  <si>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</si>
  <si>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</si>
  <si>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</si>
  <si>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</si>
  <si>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</si>
  <si>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</si>
  <si>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</si>
  <si>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</si>
  <si>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</si>
  <si>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</si>
  <si>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</si>
  <si>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</si>
  <si>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</si>
  <si>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</si>
  <si>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</si>
  <si>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</si>
  <si>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</si>
  <si>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</si>
  <si>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</si>
  <si>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</si>
  <si>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</si>
  <si>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</si>
  <si>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</si>
  <si>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</si>
  <si>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</si>
  <si>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</si>
  <si>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</si>
  <si>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</si>
  <si>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</si>
  <si>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</si>
  <si>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</si>
  <si>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</si>
  <si>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</si>
  <si>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</si>
  <si>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</si>
  <si>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</si>
  <si>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</si>
  <si>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</si>
  <si>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</si>
  <si>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</si>
  <si>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</si>
  <si>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</si>
  <si>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</si>
  <si>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</si>
  <si>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</si>
  <si>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</si>
  <si>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</si>
  <si>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</si>
  <si>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</si>
  <si>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</si>
  <si>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</si>
  <si>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</si>
  <si>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</si>
  <si>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</si>
  <si>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</si>
  <si>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</si>
  <si>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</si>
  <si>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</si>
  <si>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</si>
  <si>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</si>
  <si>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</si>
  <si>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</si>
  <si>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</si>
  <si>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</si>
  <si>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</si>
  <si>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</si>
  <si>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</si>
  <si>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</si>
  <si>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</si>
  <si>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</si>
  <si>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</si>
  <si>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</si>
  <si>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</si>
  <si>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</si>
  <si>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</si>
  <si>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</si>
  <si>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</si>
  <si>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</si>
  <si>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</si>
  <si>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</si>
  <si>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</si>
  <si>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</si>
  <si>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</si>
  <si>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</si>
  <si>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</si>
  <si>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</si>
  <si>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</si>
  <si>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</si>
  <si>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</si>
  <si>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</si>
  <si>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</si>
  <si>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</si>
  <si>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</si>
  <si>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</si>
  <si>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</si>
  <si>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</si>
  <si>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</si>
  <si>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</si>
  <si>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</si>
  <si>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</si>
  <si>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</si>
  <si>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</si>
  <si>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</si>
  <si>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</si>
  <si>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</si>
  <si>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</si>
  <si>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</si>
  <si>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</si>
  <si>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</si>
  <si>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</si>
  <si>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</si>
  <si>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</si>
  <si>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</si>
  <si>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</si>
  <si>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</si>
  <si>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</si>
  <si>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</si>
  <si>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</si>
  <si>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</si>
  <si>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</si>
  <si>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</si>
  <si>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</si>
  <si>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</si>
  <si>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</si>
  <si>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</si>
  <si>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</si>
  <si>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</si>
  <si>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</si>
  <si>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</si>
  <si>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</si>
  <si>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</si>
  <si>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</si>
  <si>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</si>
  <si>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</si>
  <si>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</si>
  <si>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</si>
  <si>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</si>
  <si>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</si>
  <si>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</si>
  <si>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</si>
  <si>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</si>
  <si>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</si>
  <si>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</si>
  <si>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</si>
  <si>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</si>
  <si>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</si>
  <si>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</si>
  <si>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</si>
  <si>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</si>
  <si>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</si>
  <si>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</si>
  <si>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</si>
  <si>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</si>
  <si>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</si>
  <si>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</si>
  <si>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</si>
  <si>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</si>
  <si>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</si>
  <si>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</si>
  <si>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</si>
  <si>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</si>
  <si>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</si>
  <si>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</si>
  <si>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</si>
  <si>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</si>
  <si>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</si>
  <si>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</si>
  <si>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</si>
  <si>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</si>
  <si>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</si>
  <si>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</si>
  <si>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</si>
  <si>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</si>
  <si>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</si>
  <si>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</si>
  <si>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</si>
  <si>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</si>
  <si>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</si>
  <si>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</si>
  <si>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</si>
  <si>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</si>
  <si>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</si>
  <si>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</si>
  <si>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</si>
  <si>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</si>
  <si>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</si>
  <si>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</si>
  <si>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</si>
  <si>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</si>
  <si>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</si>
  <si>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</si>
  <si>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</si>
  <si>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</si>
  <si>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</si>
  <si>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</si>
  <si>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</si>
  <si>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</si>
  <si>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</si>
  <si>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</si>
  <si>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</si>
  <si>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</si>
  <si>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</si>
  <si>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</si>
  <si>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</si>
  <si>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</si>
  <si>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</si>
  <si>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</si>
  <si>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</si>
  <si>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</si>
  <si>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</si>
  <si>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</si>
  <si>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</si>
  <si>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</si>
  <si>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</si>
  <si>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</si>
  <si>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</si>
  <si>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</si>
  <si>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</si>
  <si>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</si>
  <si>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</si>
  <si>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</si>
  <si>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</si>
  <si>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</si>
  <si>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</si>
  <si>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</si>
  <si>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</si>
  <si>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</si>
  <si>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</si>
  <si>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</si>
  <si>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</si>
  <si>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</si>
  <si>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</si>
  <si>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</si>
  <si>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</si>
  <si>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</si>
  <si>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</si>
  <si>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</si>
  <si>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</si>
  <si>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</si>
  <si>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</si>
  <si>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</si>
  <si>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</si>
  <si>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</si>
  <si>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</si>
  <si>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</si>
  <si>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</si>
  <si>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</si>
  <si>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</si>
  <si>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</si>
  <si>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</si>
  <si>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</si>
  <si>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</si>
  <si>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</si>
  <si>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</si>
  <si>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</si>
  <si>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</si>
  <si>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</si>
  <si>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</si>
  <si>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</si>
  <si>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</si>
  <si>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</si>
  <si>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</si>
  <si>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</si>
  <si>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</si>
  <si>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</si>
  <si>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</si>
  <si>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</si>
  <si>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</si>
  <si>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</si>
  <si>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</si>
  <si>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</si>
  <si>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</si>
  <si>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</si>
  <si>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</si>
  <si>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</si>
  <si>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</si>
  <si>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</si>
  <si>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</si>
  <si>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</si>
  <si>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</si>
  <si>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</si>
  <si>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</si>
  <si>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</si>
  <si>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</si>
  <si>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</si>
  <si>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</si>
  <si>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</si>
  <si>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</si>
  <si>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</si>
  <si>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</si>
  <si>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</si>
  <si>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</si>
  <si>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</si>
  <si>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</si>
  <si>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</si>
  <si>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</si>
  <si>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</si>
  <si>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</si>
  <si>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</si>
  <si>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</si>
  <si>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</si>
  <si>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</si>
  <si>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</si>
  <si>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</si>
  <si>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</si>
  <si>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</si>
  <si>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</si>
  <si>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</si>
  <si>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</si>
  <si>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</si>
  <si>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</si>
  <si>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</si>
  <si>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</si>
  <si>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</si>
  <si>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</si>
  <si>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</si>
  <si>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</si>
  <si>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</si>
  <si>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</si>
  <si>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</si>
  <si>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</si>
  <si>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</si>
  <si>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</si>
  <si>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</si>
  <si>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</si>
  <si>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</si>
  <si>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</si>
  <si>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</si>
  <si>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</si>
  <si>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</si>
  <si>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</si>
  <si>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</si>
  <si>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</si>
  <si>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</si>
  <si>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</si>
  <si>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</si>
  <si>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</si>
  <si>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</si>
  <si>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</si>
  <si>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</si>
  <si>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</si>
  <si>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</si>
  <si>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</si>
  <si>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</si>
  <si>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</si>
  <si>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</si>
  <si>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</si>
  <si>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</si>
  <si>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</si>
  <si>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</si>
  <si>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</si>
  <si>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</si>
  <si>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</si>
  <si>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</si>
  <si>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</si>
  <si>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</si>
  <si>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</si>
  <si>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</si>
  <si>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</si>
  <si>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</si>
  <si>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</si>
  <si>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</si>
  <si>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</si>
  <si>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</si>
  <si>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</si>
  <si>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</si>
  <si>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</si>
  <si>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</si>
  <si>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</si>
  <si>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</si>
  <si>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</si>
  <si>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</si>
  <si>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</si>
  <si>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</si>
  <si>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</si>
  <si>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</si>
  <si>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</si>
  <si>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</si>
  <si>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</si>
  <si>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</si>
  <si>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</si>
  <si>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</si>
  <si>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</si>
  <si>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</si>
  <si>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</si>
  <si>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</si>
  <si>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</si>
  <si>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</si>
  <si>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</si>
  <si>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</si>
  <si>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</si>
  <si>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</si>
  <si>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</si>
  <si>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</si>
  <si>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</si>
  <si>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</si>
  <si>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</si>
  <si>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</si>
  <si>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</si>
  <si>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</si>
  <si>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</si>
  <si>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</si>
  <si>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</si>
  <si>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</si>
  <si>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</si>
  <si>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</si>
  <si>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</si>
  <si>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</si>
  <si>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</si>
  <si>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</si>
  <si>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</si>
  <si>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</si>
  <si>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</si>
  <si>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</si>
  <si>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</si>
  <si>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</si>
  <si>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</si>
  <si>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</si>
  <si>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</si>
  <si>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</si>
  <si>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</si>
  <si>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</si>
  <si>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</si>
  <si>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</si>
  <si>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</si>
  <si>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</si>
  <si>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</si>
  <si>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</si>
  <si>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</si>
  <si>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</si>
  <si>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</si>
  <si>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</si>
  <si>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</si>
  <si>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</si>
  <si>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</si>
  <si>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</si>
  <si>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</si>
  <si>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</si>
  <si>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</si>
  <si>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</si>
  <si>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</si>
  <si>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</si>
  <si>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</si>
  <si>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</si>
  <si>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</si>
  <si>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</si>
  <si>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</si>
  <si>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</si>
  <si>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</si>
  <si>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</si>
  <si>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</si>
  <si>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</si>
  <si>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</si>
  <si>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</si>
  <si>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</si>
  <si>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</si>
  <si>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</si>
  <si>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</si>
  <si>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</si>
  <si>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</si>
  <si>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</si>
  <si>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</si>
  <si>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</si>
  <si>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</si>
  <si>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</si>
  <si>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</si>
  <si>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</si>
  <si>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</si>
  <si>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</si>
  <si>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</si>
  <si>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</si>
  <si>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</si>
  <si>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</si>
  <si>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</si>
  <si>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</si>
  <si>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</si>
  <si>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</si>
  <si>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</si>
  <si>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</si>
  <si>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</si>
  <si>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</si>
  <si>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</si>
  <si>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</si>
  <si>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</si>
  <si>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</si>
  <si>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</si>
  <si>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</si>
  <si>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</si>
  <si>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</si>
  <si>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</si>
  <si>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</si>
  <si>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</si>
  <si>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</si>
  <si>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</si>
  <si>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</si>
  <si>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</si>
  <si>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</si>
  <si>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</si>
  <si>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</si>
  <si>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</si>
  <si>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</si>
  <si>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</si>
  <si>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</si>
  <si>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</si>
  <si>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</si>
  <si>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</si>
  <si>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</si>
  <si>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</si>
  <si>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</si>
  <si>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</si>
  <si>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</si>
  <si>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</si>
  <si>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</si>
  <si>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</si>
  <si>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</si>
  <si>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</si>
  <si>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</si>
  <si>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</si>
  <si>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</si>
  <si>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</si>
  <si>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</si>
  <si>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</si>
  <si>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</si>
  <si>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</si>
  <si>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</si>
  <si>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</si>
  <si>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</si>
  <si>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</si>
  <si>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</si>
  <si>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</si>
  <si>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</si>
  <si>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</si>
  <si>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</si>
  <si>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</si>
  <si>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</si>
  <si>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</si>
  <si>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</si>
  <si>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</si>
  <si>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</si>
  <si>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</si>
  <si>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</si>
  <si>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</si>
  <si>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</si>
  <si>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</si>
  <si>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</si>
  <si>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</si>
  <si>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</si>
  <si>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</si>
  <si>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</si>
  <si>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</si>
  <si>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</si>
  <si>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</si>
  <si>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</si>
  <si>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</si>
  <si>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</si>
  <si>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</si>
  <si>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</si>
  <si>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</si>
  <si>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</si>
  <si>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</si>
  <si>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</si>
  <si>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</si>
  <si>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</si>
  <si>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</si>
  <si>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</si>
  <si>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</si>
  <si>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</si>
  <si>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</si>
  <si>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</si>
  <si>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</si>
  <si>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</si>
  <si>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</si>
  <si>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</si>
  <si>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</si>
  <si>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</si>
  <si>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</si>
  <si>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</si>
  <si>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</si>
  <si>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</si>
  <si>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</si>
  <si>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</si>
  <si>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</si>
  <si>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</si>
  <si>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</si>
  <si>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</si>
  <si>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</si>
  <si>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</si>
  <si>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</si>
  <si>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</si>
  <si>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</si>
  <si>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</si>
  <si>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</si>
  <si>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</si>
  <si>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</si>
  <si>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</si>
  <si>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</si>
  <si>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</si>
  <si>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</si>
  <si>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</si>
  <si>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</si>
  <si>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</si>
  <si>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</si>
  <si>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</si>
  <si>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</si>
  <si>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</si>
  <si>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</si>
  <si>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</si>
  <si>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</si>
  <si>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</si>
  <si>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</si>
  <si>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</si>
  <si>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</si>
  <si>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</si>
  <si>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</si>
  <si>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</si>
  <si>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</si>
  <si>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</si>
  <si>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</si>
  <si>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</si>
  <si>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</si>
  <si>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</si>
  <si>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</si>
  <si>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</si>
  <si>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</si>
  <si>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</si>
  <si>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</si>
  <si>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</si>
  <si>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</si>
  <si>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</si>
  <si>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</si>
  <si>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</si>
  <si>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</si>
  <si>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</si>
  <si>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</si>
  <si>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</si>
  <si>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</si>
  <si>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</si>
  <si>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</si>
  <si>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</si>
  <si>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</si>
  <si>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</si>
  <si>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</si>
  <si>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</si>
  <si>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</si>
  <si>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</si>
  <si>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</si>
  <si>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</si>
  <si>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</si>
  <si>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</si>
  <si>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</si>
  <si>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</si>
  <si>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</si>
  <si>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</si>
  <si>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</si>
  <si>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</si>
  <si>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</si>
  <si>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</si>
  <si>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</si>
  <si>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</si>
  <si>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</si>
  <si>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</si>
  <si>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</si>
  <si>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</si>
  <si>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</si>
  <si>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</si>
  <si>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</si>
  <si>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</si>
  <si>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</si>
  <si>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</si>
  <si>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</si>
  <si>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</si>
  <si>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</si>
  <si>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</si>
  <si>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</si>
  <si>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</si>
  <si>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</si>
  <si>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</si>
  <si>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</si>
  <si>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</si>
  <si>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</si>
  <si>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</si>
  <si>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</si>
  <si>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</si>
  <si>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</si>
  <si>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</si>
  <si>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</si>
  <si>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</si>
  <si>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</si>
  <si>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</si>
  <si>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</si>
  <si>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</si>
  <si>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</si>
  <si>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</si>
  <si>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</si>
  <si>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</si>
  <si>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</si>
  <si>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</si>
  <si>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</si>
  <si>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</si>
  <si>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</si>
  <si>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</si>
  <si>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</si>
  <si>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</si>
  <si>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</si>
  <si>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</si>
  <si>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</si>
  <si>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</si>
  <si>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</si>
  <si>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</si>
  <si>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</si>
  <si>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</si>
  <si>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</si>
  <si>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</si>
  <si>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</si>
  <si>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</si>
  <si>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</si>
  <si>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</si>
  <si>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</si>
  <si>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</si>
  <si>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</si>
  <si>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</si>
  <si>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</si>
  <si>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</si>
  <si>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</si>
  <si>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</si>
  <si>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</si>
  <si>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</si>
  <si>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</si>
  <si>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</si>
  <si>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</si>
  <si>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</si>
  <si>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</si>
  <si>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</si>
  <si>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</si>
  <si>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</si>
  <si>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</si>
  <si>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</si>
  <si>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</si>
  <si>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</si>
  <si>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</si>
  <si>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</si>
  <si>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</si>
  <si>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</si>
  <si>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</si>
  <si>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</si>
  <si>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</si>
  <si>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</si>
  <si>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</si>
  <si>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</si>
  <si>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</si>
  <si>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</si>
  <si>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</si>
  <si>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</si>
  <si>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</si>
  <si>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</si>
  <si>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</si>
  <si>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</si>
  <si>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</si>
  <si>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</si>
  <si>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</si>
  <si>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</si>
  <si>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</si>
  <si>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</si>
  <si>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</si>
  <si>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</si>
  <si>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</si>
  <si>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</si>
  <si>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</si>
  <si>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</si>
  <si>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</si>
  <si>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</si>
  <si>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</si>
  <si>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</si>
  <si>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</si>
  <si>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</si>
  <si>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</si>
  <si>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</si>
  <si>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</si>
  <si>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</si>
  <si>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</si>
  <si>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</si>
  <si>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</si>
  <si>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</si>
  <si>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</si>
  <si>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</si>
  <si>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</si>
  <si>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</si>
  <si>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</si>
  <si>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</si>
  <si>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</si>
  <si>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</si>
  <si>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</si>
  <si>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</si>
  <si>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</si>
  <si>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</si>
  <si>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</si>
  <si>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</si>
  <si>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</si>
  <si>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</si>
  <si>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</si>
  <si>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</si>
  <si>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</si>
  <si>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</si>
  <si>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</si>
  <si>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</si>
  <si>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</si>
  <si>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</si>
  <si>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</si>
  <si>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</si>
  <si>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</si>
  <si>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</si>
  <si>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</si>
  <si>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</si>
  <si>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</si>
  <si>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</si>
  <si>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</si>
  <si>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</si>
  <si>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</si>
  <si>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</si>
  <si>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</si>
  <si>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</si>
  <si>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</si>
  <si>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</si>
  <si>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</si>
  <si>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</si>
  <si>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</si>
  <si>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</si>
  <si>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</si>
  <si>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</si>
  <si>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</si>
  <si>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</si>
  <si>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</si>
  <si>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</si>
  <si>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</si>
  <si>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</si>
  <si>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</si>
  <si>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</si>
  <si>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</si>
  <si>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</si>
  <si>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</si>
  <si>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</si>
  <si>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</si>
  <si>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</si>
  <si>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</si>
  <si>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</si>
  <si>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</si>
  <si>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</si>
  <si>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</si>
  <si>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</si>
  <si>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</si>
  <si>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</si>
  <si>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</si>
  <si>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</si>
  <si>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</si>
  <si>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</si>
  <si>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</si>
  <si>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</si>
  <si>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</si>
  <si>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</si>
  <si>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</si>
  <si>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</si>
  <si>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</si>
  <si>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</si>
  <si>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</si>
  <si>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</si>
  <si>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</si>
  <si>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</si>
  <si>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</si>
  <si>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</si>
  <si>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</si>
  <si>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</si>
  <si>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</si>
  <si>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</si>
  <si>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</si>
  <si>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</si>
  <si>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</si>
  <si>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</si>
  <si>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</si>
  <si>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</si>
  <si>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</si>
  <si>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</si>
  <si>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</si>
  <si>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</si>
  <si>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</si>
  <si>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</si>
  <si>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</si>
  <si>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</si>
  <si>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</si>
  <si>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</si>
  <si>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</si>
  <si>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</si>
  <si>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</si>
  <si>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</si>
  <si>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</si>
  <si>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</si>
  <si>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</si>
  <si>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</si>
  <si>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</si>
  <si>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</si>
  <si>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</si>
  <si>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</si>
  <si>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</si>
  <si>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</si>
  <si>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</si>
  <si>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</si>
  <si>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</si>
  <si>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</si>
  <si>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</si>
  <si>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</si>
  <si>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</si>
  <si>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</si>
  <si>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</si>
  <si>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</si>
  <si>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</si>
  <si>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</si>
  <si>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</si>
  <si>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</si>
  <si>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</si>
  <si>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</si>
  <si>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</si>
  <si>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</si>
  <si>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</si>
  <si>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</si>
  <si>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</si>
  <si>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</si>
  <si>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</si>
  <si>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</si>
  <si>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</si>
  <si>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</si>
  <si>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</si>
  <si>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</si>
  <si>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</si>
  <si>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</si>
  <si>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</si>
  <si>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</si>
  <si>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</si>
  <si>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</si>
  <si>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</si>
  <si>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</si>
  <si>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</si>
  <si>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</si>
  <si>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</si>
  <si>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</si>
  <si>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</si>
  <si>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</si>
  <si>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</si>
  <si>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</si>
  <si>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</si>
  <si>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</si>
  <si>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</si>
  <si>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</si>
  <si>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</si>
  <si>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</si>
  <si>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</si>
  <si>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</si>
  <si>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</si>
  <si>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</si>
  <si>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</si>
  <si>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</si>
  <si>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</si>
  <si>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</si>
  <si>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</si>
  <si>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</si>
  <si>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</si>
  <si>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</si>
  <si>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</si>
  <si>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</si>
  <si>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</si>
  <si>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</si>
  <si>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</si>
  <si>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</si>
  <si>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</si>
  <si>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</si>
  <si>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</si>
  <si>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</si>
  <si>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</si>
  <si>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</si>
  <si>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</si>
  <si>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</si>
  <si>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</si>
  <si>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</si>
  <si>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</si>
  <si>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</si>
  <si>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</si>
  <si>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</si>
  <si>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</si>
  <si>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</si>
  <si>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</si>
  <si>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</si>
  <si>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</si>
  <si>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</si>
  <si>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</si>
  <si>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</si>
  <si>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</si>
  <si>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</si>
  <si>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</si>
  <si>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</si>
  <si>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</si>
  <si>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</si>
  <si>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</si>
  <si>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</si>
  <si>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</si>
  <si>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</si>
  <si>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</si>
  <si>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</si>
  <si>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</si>
  <si>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</si>
  <si>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</si>
  <si>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</si>
  <si>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</si>
  <si>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</si>
  <si>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</si>
  <si>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</si>
  <si>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</si>
  <si>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</si>
  <si>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</si>
  <si>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</si>
  <si>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</si>
  <si>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</si>
  <si>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</si>
  <si>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</si>
  <si>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</si>
  <si>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</si>
  <si>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</si>
  <si>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</si>
  <si>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</si>
  <si>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</si>
  <si>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</si>
  <si>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</si>
  <si>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</si>
  <si>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</si>
  <si>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</si>
  <si>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</si>
  <si>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</si>
  <si>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</si>
  <si>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</si>
  <si>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</si>
  <si>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</si>
  <si>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</si>
  <si>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</si>
  <si>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</si>
  <si>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</si>
  <si>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</si>
  <si>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</si>
  <si>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</si>
  <si>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</si>
  <si>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</si>
  <si>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</si>
  <si>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</si>
  <si>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</si>
  <si>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</si>
  <si>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</si>
  <si>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</si>
  <si>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</si>
  <si>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</si>
  <si>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</si>
  <si>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</si>
  <si>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</si>
  <si>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</si>
  <si>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</si>
  <si>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</si>
  <si>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</si>
  <si>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</si>
  <si>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</si>
  <si>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</si>
  <si>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</si>
  <si>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</si>
  <si>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</si>
  <si>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</si>
  <si>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</si>
  <si>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</si>
  <si>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</si>
  <si>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</si>
  <si>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</si>
  <si>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</si>
  <si>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</si>
  <si>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</si>
  <si>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</si>
  <si>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</si>
  <si>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</si>
  <si>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</si>
  <si>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</si>
  <si>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</si>
  <si>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</si>
  <si>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</si>
  <si>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</si>
  <si>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</si>
  <si>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</si>
  <si>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</si>
  <si>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</si>
  <si>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</si>
  <si>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</si>
  <si>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</si>
  <si>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</si>
  <si>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</si>
  <si>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</si>
  <si>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</si>
  <si>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</si>
  <si>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</si>
  <si>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</si>
  <si>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</si>
  <si>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</si>
  <si>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</si>
  <si>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</si>
  <si>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</si>
  <si>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</si>
  <si>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</si>
  <si>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</si>
  <si>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</si>
  <si>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</si>
  <si>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</si>
  <si>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</si>
  <si>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</si>
  <si>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</si>
  <si>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</si>
  <si>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</si>
  <si>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</si>
  <si>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</si>
  <si>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</si>
  <si>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</si>
  <si>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</si>
  <si>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</si>
  <si>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</si>
  <si>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</si>
  <si>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</si>
  <si>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</si>
  <si>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</si>
  <si>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</si>
  <si>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</si>
  <si>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</si>
  <si>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</si>
  <si>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</si>
  <si>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</si>
  <si>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</si>
  <si>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</si>
  <si>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</si>
  <si>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</si>
  <si>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</si>
  <si>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</si>
  <si>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</si>
  <si>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</si>
  <si>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</si>
  <si>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</si>
  <si>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</si>
  <si>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</si>
  <si>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</si>
  <si>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</si>
  <si>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</si>
  <si>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</si>
  <si>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</si>
  <si>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</si>
  <si>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</si>
  <si>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</si>
  <si>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</si>
  <si>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</si>
  <si>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</si>
  <si>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</si>
  <si>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</si>
  <si>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</si>
  <si>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</si>
  <si>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</si>
  <si>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</si>
  <si>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</si>
  <si>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</si>
  <si>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</si>
  <si>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</si>
  <si>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</si>
  <si>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</si>
  <si>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</si>
  <si>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</si>
  <si>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</si>
  <si>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</si>
  <si>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</si>
  <si>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</si>
  <si>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</si>
  <si>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</si>
  <si>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</si>
  <si>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</si>
  <si>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</si>
  <si>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</si>
  <si>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</si>
  <si>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</si>
  <si>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</si>
  <si>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</si>
  <si>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</si>
  <si>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</si>
  <si>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</si>
  <si>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</si>
  <si>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</si>
  <si>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</si>
  <si>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</si>
  <si>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</si>
  <si>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</si>
  <si>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</si>
  <si>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</si>
  <si>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</si>
  <si>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</si>
  <si>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</si>
  <si>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</si>
  <si>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</si>
  <si>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</si>
  <si>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</si>
  <si>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</si>
  <si>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</si>
  <si>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</si>
  <si>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</si>
  <si>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</si>
  <si>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</si>
  <si>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</si>
  <si>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</si>
  <si>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</si>
  <si>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</si>
  <si>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</si>
  <si>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</si>
  <si>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</si>
  <si>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</si>
  <si>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</si>
  <si>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</si>
  <si>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</si>
  <si>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</si>
  <si>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</si>
  <si>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</si>
  <si>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</si>
  <si>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</si>
  <si>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</si>
  <si>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</si>
  <si>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</si>
  <si>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</si>
  <si>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</si>
  <si>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</si>
  <si>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</si>
  <si>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</si>
  <si>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</si>
  <si>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</si>
  <si>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</si>
  <si>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</si>
  <si>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</si>
  <si>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</si>
  <si>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</si>
  <si>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</si>
  <si>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</si>
  <si>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</si>
  <si>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</si>
  <si>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</si>
  <si>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</si>
  <si>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</si>
  <si>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</si>
  <si>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</si>
  <si>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</si>
  <si>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</si>
  <si>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</si>
  <si>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</si>
  <si>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</si>
  <si>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</si>
  <si>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</si>
  <si>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</si>
  <si>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</si>
  <si>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</si>
  <si>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</si>
  <si>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</si>
  <si>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</si>
  <si>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</si>
  <si>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</si>
  <si>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</si>
  <si>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</si>
  <si>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</si>
  <si>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</si>
  <si>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</si>
  <si>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</si>
  <si>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</si>
  <si>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</si>
  <si>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</si>
  <si>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</si>
  <si>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</si>
  <si>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</si>
  <si>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</si>
  <si>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</si>
  <si>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</si>
  <si>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</si>
  <si>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</si>
  <si>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</si>
  <si>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</si>
  <si>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</si>
  <si>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</si>
  <si>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</si>
  <si>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</si>
  <si>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</si>
  <si>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</si>
  <si>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</si>
  <si>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</si>
  <si>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</si>
  <si>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</si>
  <si>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</si>
  <si>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</si>
  <si>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</si>
  <si>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</si>
  <si>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</si>
  <si>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</si>
  <si>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</si>
  <si>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</si>
  <si>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</si>
  <si>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</si>
  <si>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</si>
  <si>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</si>
  <si>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</si>
  <si>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</si>
  <si>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</si>
  <si>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</si>
  <si>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</si>
  <si>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</si>
  <si>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</si>
  <si>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</si>
  <si>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</si>
  <si>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</si>
  <si>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</si>
  <si>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</si>
  <si>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</si>
  <si>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</si>
  <si>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</si>
  <si>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</si>
  <si>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</si>
  <si>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</si>
  <si>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</si>
  <si>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</si>
  <si>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</si>
  <si>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</si>
  <si>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</si>
  <si>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</si>
  <si>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</si>
  <si>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</si>
  <si>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</si>
  <si>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</si>
  <si>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</si>
  <si>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</si>
  <si>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</si>
  <si>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</si>
  <si>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</si>
  <si>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</si>
  <si>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</si>
  <si>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</si>
  <si>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</si>
  <si>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</si>
  <si>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</si>
  <si>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</si>
  <si>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</si>
  <si>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</si>
  <si>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</si>
  <si>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</si>
  <si>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</si>
  <si>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</si>
  <si>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</si>
  <si>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</si>
  <si>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</si>
  <si>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</si>
  <si>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</si>
  <si>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</si>
  <si>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</si>
  <si>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</si>
  <si>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</si>
  <si>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</si>
  <si>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</si>
  <si>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</si>
  <si>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</si>
  <si>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</si>
  <si>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</si>
  <si>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</si>
  <si>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</si>
  <si>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</si>
  <si>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</si>
  <si>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</si>
  <si>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</si>
  <si>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</si>
  <si>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</si>
  <si>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</si>
  <si>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</si>
  <si>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</si>
  <si>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</si>
  <si>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</si>
  <si>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</si>
  <si>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</si>
  <si>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</si>
  <si>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</si>
  <si>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</si>
  <si>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</si>
  <si>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</si>
  <si>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</si>
  <si>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</si>
  <si>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</si>
  <si>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</si>
  <si>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</si>
  <si>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</si>
  <si>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</si>
  <si>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</si>
  <si>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</si>
  <si>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</si>
  <si>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</si>
  <si>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</si>
  <si>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</si>
  <si>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</si>
  <si>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</si>
  <si>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</si>
  <si>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</si>
  <si>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</si>
  <si>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</si>
  <si>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</si>
  <si>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</si>
  <si>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</si>
  <si>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</si>
  <si>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</si>
  <si>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</si>
  <si>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</si>
  <si>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</si>
  <si>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</si>
  <si>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</si>
  <si>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</si>
  <si>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</si>
  <si>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</si>
  <si>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</si>
  <si>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</si>
  <si>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</si>
  <si>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</si>
  <si>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</si>
  <si>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</si>
  <si>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</si>
  <si>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</si>
  <si>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</si>
  <si>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</si>
  <si>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</si>
  <si>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</si>
  <si>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</si>
  <si>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</si>
  <si>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</si>
  <si>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</si>
  <si>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</si>
  <si>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</si>
  <si>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</si>
  <si>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</si>
  <si>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</si>
  <si>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</si>
  <si>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</si>
  <si>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</si>
  <si>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</si>
  <si>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</si>
  <si>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</si>
  <si>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</si>
  <si>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</si>
  <si>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</si>
  <si>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</si>
  <si>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</si>
  <si>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</si>
  <si>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</si>
  <si>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</si>
  <si>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</si>
  <si>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</si>
  <si>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</si>
  <si>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</si>
  <si>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</si>
  <si>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</si>
  <si>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</si>
  <si>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</si>
  <si>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</si>
  <si>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</si>
  <si>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</si>
  <si>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</si>
  <si>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</si>
  <si>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</si>
  <si>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</si>
  <si>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</si>
  <si>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</si>
  <si>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</si>
  <si>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</si>
  <si>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</si>
  <si>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</si>
  <si>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</si>
  <si>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</si>
  <si>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</si>
  <si>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</si>
  <si>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</si>
  <si>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</si>
  <si>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</si>
  <si>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</si>
  <si>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</si>
  <si>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</si>
  <si>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</si>
  <si>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</si>
  <si>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</si>
  <si>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</si>
  <si>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</si>
  <si>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</si>
  <si>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</si>
  <si>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</si>
  <si>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</si>
  <si>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</si>
  <si>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</si>
  <si>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</si>
  <si>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</si>
  <si>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</si>
  <si>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</si>
  <si>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</si>
  <si>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</si>
  <si>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</si>
  <si>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</si>
  <si>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</si>
  <si>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</si>
  <si>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</si>
  <si>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</si>
  <si>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</si>
  <si>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</si>
  <si>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</si>
  <si>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</si>
  <si>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</si>
  <si>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</si>
  <si>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</si>
  <si>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</si>
  <si>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</si>
  <si>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</si>
  <si>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</si>
  <si>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</si>
  <si>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</si>
  <si>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</si>
  <si>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</si>
  <si>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</si>
  <si>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</si>
  <si>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</si>
  <si>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</si>
  <si>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</si>
  <si>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</si>
  <si>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</si>
  <si>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</si>
  <si>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</si>
  <si>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</si>
  <si>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</si>
  <si>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</si>
  <si>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</si>
  <si>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</si>
  <si>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</si>
  <si>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</si>
  <si>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</si>
  <si>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</si>
  <si>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</si>
  <si>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</si>
  <si>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</si>
  <si>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</si>
  <si>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</si>
  <si>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</si>
  <si>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</si>
  <si>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</si>
  <si>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</si>
  <si>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</si>
  <si>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</si>
  <si>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</si>
  <si>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</si>
  <si>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</si>
  <si>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</si>
  <si>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</si>
  <si>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</si>
  <si>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</si>
  <si>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</si>
  <si>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</si>
  <si>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</si>
  <si>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</si>
  <si>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</si>
  <si>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</si>
  <si>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</si>
  <si>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</si>
  <si>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</si>
  <si>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</si>
  <si>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</si>
  <si>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</si>
  <si>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</si>
  <si>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</si>
  <si>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</si>
  <si>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</si>
  <si>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</si>
  <si>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</si>
  <si>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</si>
  <si>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</si>
  <si>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</si>
  <si>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</si>
  <si>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</si>
  <si>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</si>
  <si>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</si>
  <si>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</si>
  <si>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</si>
  <si>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</si>
  <si>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</si>
  <si>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</si>
  <si>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</si>
  <si>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</si>
  <si>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</si>
  <si>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</si>
  <si>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</si>
  <si>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</si>
  <si>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</si>
  <si>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</si>
  <si>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</si>
  <si>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</si>
  <si>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</si>
  <si>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</si>
  <si>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</si>
  <si>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</si>
  <si>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</si>
  <si>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</si>
  <si>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</si>
  <si>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</si>
  <si>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</si>
  <si>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</si>
  <si>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</si>
  <si>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</si>
  <si>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</si>
  <si>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</si>
  <si>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</si>
  <si>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</si>
  <si>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</si>
  <si>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</si>
  <si>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</si>
  <si>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</si>
  <si>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</si>
  <si>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</si>
  <si>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</si>
  <si>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</si>
  <si>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</si>
  <si>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</si>
  <si>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</si>
  <si>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</si>
  <si>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</si>
  <si>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</si>
  <si>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</si>
  <si>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</si>
  <si>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</si>
  <si>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</si>
  <si>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</si>
  <si>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</si>
  <si>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</si>
  <si>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</si>
  <si>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</si>
  <si>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</si>
  <si>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</si>
  <si>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</si>
  <si>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</si>
  <si>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</si>
  <si>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</si>
  <si>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</si>
  <si>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</si>
  <si>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</si>
  <si>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</si>
  <si>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</si>
  <si>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</si>
  <si>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</si>
  <si>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</si>
  <si>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</si>
  <si>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</si>
  <si>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</si>
  <si>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</si>
  <si>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</si>
  <si>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</si>
  <si>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</si>
  <si>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</si>
  <si>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</si>
  <si>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</si>
  <si>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</si>
  <si>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</si>
  <si>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</si>
  <si>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</si>
  <si>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</si>
  <si>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</si>
  <si>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</si>
  <si>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</si>
  <si>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</si>
  <si>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</si>
  <si>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</si>
  <si>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</si>
  <si>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</si>
  <si>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</si>
  <si>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</si>
  <si>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</si>
  <si>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</si>
  <si>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</si>
  <si>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</si>
  <si>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</si>
  <si>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</si>
  <si>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</si>
  <si>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</si>
  <si>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</si>
  <si>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</si>
  <si>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</si>
  <si>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</si>
  <si>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</si>
  <si>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</si>
  <si>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</si>
  <si>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</si>
  <si>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</si>
  <si>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</si>
  <si>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</si>
  <si>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</si>
  <si>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</si>
  <si>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</si>
  <si>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</si>
  <si>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</si>
  <si>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</si>
  <si>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</si>
  <si>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</si>
  <si>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</si>
  <si>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</si>
  <si>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</si>
  <si>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</si>
  <si>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</si>
  <si>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</si>
  <si>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</si>
  <si>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</si>
  <si>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</si>
  <si>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</si>
  <si>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</si>
  <si>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</si>
  <si>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</si>
  <si>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</si>
  <si>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</si>
  <si>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</si>
  <si>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</si>
  <si>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</si>
  <si>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</si>
  <si>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</si>
  <si>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</si>
  <si>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</si>
  <si>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</si>
  <si>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</si>
  <si>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</si>
  <si>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</si>
  <si>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</si>
  <si>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</si>
  <si>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</si>
  <si>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</si>
  <si>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</si>
  <si>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</si>
  <si>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</si>
  <si>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</si>
  <si>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</si>
  <si>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</si>
  <si>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</si>
  <si>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</si>
  <si>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</si>
  <si>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</si>
  <si>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</si>
  <si>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</si>
  <si>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</si>
  <si>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</si>
  <si>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</si>
  <si>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</si>
  <si>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</si>
  <si>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</si>
  <si>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</si>
  <si>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</si>
  <si>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</si>
  <si>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</si>
  <si>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</si>
  <si>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</si>
  <si>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</si>
  <si>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</si>
  <si>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</si>
  <si>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</si>
  <si>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</si>
  <si>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</si>
  <si>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</si>
  <si>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</si>
  <si>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</si>
  <si>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</si>
  <si>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</si>
  <si>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</si>
  <si>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</si>
  <si>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</si>
  <si>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</si>
  <si>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</si>
  <si>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</si>
  <si>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</si>
  <si>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</si>
  <si>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</si>
  <si>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</si>
  <si>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</si>
  <si>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</si>
  <si>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</si>
  <si>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</si>
  <si>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</si>
  <si>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</si>
  <si>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</si>
  <si>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</si>
  <si>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</si>
  <si>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</si>
  <si>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</si>
  <si>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</si>
  <si>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</si>
  <si>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</si>
  <si>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</si>
  <si>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</si>
  <si>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</si>
  <si>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</si>
  <si>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</si>
  <si>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</si>
  <si>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</si>
  <si>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</si>
  <si>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</si>
  <si>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</si>
  <si>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</si>
  <si>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</si>
  <si>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</si>
  <si>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</si>
  <si>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</si>
  <si>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</si>
  <si>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</si>
  <si>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</si>
  <si>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</si>
  <si>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</si>
  <si>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</si>
  <si>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</si>
  <si>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</si>
  <si>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</si>
  <si>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</si>
  <si>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</si>
  <si>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</si>
  <si>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</si>
  <si>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</si>
  <si>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</si>
  <si>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</si>
  <si>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</si>
  <si>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</si>
  <si>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</si>
  <si>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</si>
  <si>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</si>
  <si>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</si>
  <si>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</si>
  <si>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</si>
  <si>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</si>
  <si>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</si>
  <si>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</si>
  <si>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</si>
  <si>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</si>
  <si>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</si>
  <si>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</si>
  <si>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</si>
  <si>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</si>
  <si>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</si>
  <si>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</si>
  <si>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</si>
  <si>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</si>
  <si>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</si>
  <si>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</si>
  <si>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</si>
  <si>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</si>
  <si>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</si>
  <si>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</si>
  <si>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</si>
  <si>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</si>
  <si>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</si>
  <si>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</si>
  <si>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</si>
  <si>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</si>
  <si>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</si>
  <si>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</si>
  <si>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</si>
  <si>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</si>
  <si>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</si>
  <si>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</si>
  <si>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</si>
  <si>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</si>
  <si>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</si>
  <si>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</si>
  <si>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</si>
  <si>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</si>
  <si>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</si>
  <si>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</si>
  <si>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</si>
  <si>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</si>
  <si>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</si>
  <si>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</si>
  <si>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</si>
  <si>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</si>
  <si>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</si>
  <si>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</si>
  <si>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</si>
  <si>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</si>
  <si>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</si>
  <si>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</si>
  <si>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</si>
  <si>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</si>
  <si>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</si>
  <si>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</si>
  <si>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</si>
  <si>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</si>
  <si>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</si>
  <si>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</si>
  <si>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</si>
  <si>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</si>
  <si>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</si>
  <si>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</si>
  <si>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</si>
  <si>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</si>
  <si>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</si>
  <si>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</si>
  <si>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</si>
  <si>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</si>
  <si>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</si>
  <si>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</si>
  <si>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</si>
  <si>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</si>
  <si>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</si>
  <si>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</si>
  <si>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</si>
  <si>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</si>
  <si>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</si>
  <si>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</si>
  <si>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</si>
  <si>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</si>
  <si>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</si>
  <si>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</si>
  <si>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</si>
  <si>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</si>
  <si>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</si>
  <si>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</si>
  <si>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</si>
  <si>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</si>
  <si>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</si>
  <si>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</si>
  <si>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</si>
  <si>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</si>
  <si>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</si>
  <si>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</si>
  <si>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</si>
  <si>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</si>
  <si>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</si>
  <si>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</si>
  <si>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</si>
  <si>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</si>
  <si>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</si>
  <si>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</si>
  <si>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</si>
  <si>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</si>
  <si>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</si>
  <si>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</si>
  <si>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</si>
  <si>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</si>
  <si>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</si>
  <si>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</si>
  <si>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</si>
  <si>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</si>
  <si>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</si>
  <si>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</si>
  <si>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</si>
  <si>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</si>
  <si>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</si>
  <si>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</si>
  <si>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</si>
  <si>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</si>
  <si>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</si>
  <si>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</si>
  <si>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</si>
  <si>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</si>
  <si>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</si>
  <si>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</si>
  <si>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</si>
  <si>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</si>
  <si>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</si>
  <si>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</si>
  <si>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</si>
  <si>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</si>
  <si>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</si>
  <si>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</si>
  <si>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</si>
  <si>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</si>
  <si>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</si>
  <si>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</si>
  <si>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</si>
  <si>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</si>
  <si>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</si>
  <si>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</si>
  <si>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</si>
  <si>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</si>
  <si>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</si>
  <si>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</si>
  <si>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</si>
  <si>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</si>
  <si>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</si>
  <si>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</si>
  <si>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</si>
  <si>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</si>
  <si>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</si>
  <si>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</si>
  <si>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</si>
  <si>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</si>
  <si>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</si>
  <si>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</si>
  <si>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</si>
  <si>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</si>
  <si>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</si>
  <si>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</si>
  <si>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</si>
  <si>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</si>
  <si>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</si>
  <si>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</si>
  <si>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</si>
  <si>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</si>
  <si>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</si>
  <si>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</si>
  <si>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</si>
  <si>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</si>
  <si>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</si>
  <si>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</si>
  <si>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</si>
  <si>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</si>
  <si>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</si>
  <si>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</si>
  <si>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</si>
  <si>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</si>
  <si>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</si>
  <si>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</si>
  <si>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</si>
  <si>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</si>
  <si>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</si>
  <si>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</si>
  <si>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</si>
  <si>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</si>
  <si>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</si>
  <si>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</si>
  <si>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</si>
  <si>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</si>
  <si>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</si>
  <si>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</si>
  <si>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</si>
  <si>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</si>
  <si>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</si>
  <si>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</si>
  <si>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</si>
  <si>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</si>
  <si>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</si>
  <si>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</si>
  <si>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</si>
  <si>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</si>
  <si>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</si>
  <si>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</si>
  <si>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</si>
  <si>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</si>
  <si>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</si>
  <si>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</si>
  <si>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</si>
  <si>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</si>
  <si>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</si>
  <si>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</si>
  <si>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</si>
  <si>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</si>
  <si>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</si>
  <si>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</si>
  <si>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</si>
  <si>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</si>
  <si>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</si>
  <si>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</si>
  <si>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</si>
  <si>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</si>
  <si>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</si>
  <si>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</si>
  <si>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</si>
  <si>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</si>
  <si>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</si>
  <si>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</si>
  <si>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</si>
  <si>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</si>
  <si>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</si>
  <si>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</si>
  <si>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</si>
  <si>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</si>
  <si>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</si>
  <si>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</si>
  <si>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</si>
  <si>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</si>
  <si>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</si>
  <si>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</si>
  <si>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</si>
  <si>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</si>
  <si>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</si>
  <si>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</si>
  <si>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</si>
  <si>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</si>
  <si>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</si>
  <si>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</si>
  <si>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</si>
  <si>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</si>
  <si>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</si>
  <si>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</si>
  <si>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</si>
  <si>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</si>
  <si>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</si>
  <si>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</si>
  <si>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</si>
  <si>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</si>
  <si>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</si>
  <si>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</si>
  <si>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</si>
  <si>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</si>
  <si>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</si>
  <si>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</si>
  <si>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</si>
  <si>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</si>
  <si>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</si>
  <si>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</si>
  <si>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</si>
  <si>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</si>
  <si>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</si>
  <si>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</si>
  <si>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</si>
  <si>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</si>
  <si>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</si>
  <si>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</si>
  <si>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</si>
  <si>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</si>
  <si>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</si>
  <si>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</si>
  <si>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</si>
  <si>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</si>
  <si>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</si>
  <si>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</si>
  <si>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</si>
  <si>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</si>
  <si>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</si>
  <si>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</si>
  <si>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</si>
  <si>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</si>
  <si>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</si>
  <si>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</si>
  <si>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</si>
  <si>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</si>
  <si>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</si>
  <si>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</si>
  <si>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</si>
  <si>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</si>
  <si>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</si>
  <si>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</si>
  <si>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</si>
  <si>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</si>
  <si>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</si>
  <si>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</si>
  <si>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</si>
  <si>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</si>
  <si>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</si>
  <si>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</si>
  <si>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</si>
  <si>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</si>
  <si>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</si>
  <si>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</si>
  <si>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</si>
  <si>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</si>
  <si>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</si>
  <si>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</si>
  <si>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</si>
  <si>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</si>
  <si>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</si>
  <si>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</si>
  <si>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</si>
  <si>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</si>
  <si>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</si>
  <si>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</si>
  <si>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</si>
  <si>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</si>
  <si>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</si>
  <si>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</si>
  <si>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</si>
  <si>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</si>
  <si>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</si>
  <si>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</si>
  <si>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</si>
  <si>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</si>
  <si>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</si>
  <si>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</si>
  <si>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</si>
  <si>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</si>
  <si>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</si>
  <si>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</si>
  <si>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</si>
  <si>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</si>
  <si>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</si>
  <si>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</si>
  <si>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</si>
  <si>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</si>
  <si>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</si>
  <si>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</si>
  <si>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</si>
  <si>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</si>
  <si>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</si>
  <si>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</si>
  <si>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</si>
  <si>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</si>
  <si>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</si>
  <si>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</si>
  <si>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</si>
  <si>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</si>
  <si>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</si>
  <si>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</si>
  <si>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</si>
  <si>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</si>
  <si>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</si>
  <si>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</si>
  <si>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</si>
  <si>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</si>
  <si>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</si>
  <si>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</si>
  <si>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</si>
  <si>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</si>
  <si>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</si>
  <si>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</si>
  <si>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</si>
  <si>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</si>
  <si>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</si>
  <si>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</si>
  <si>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</si>
  <si>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</si>
  <si>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</si>
  <si>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</si>
  <si>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</si>
  <si>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</si>
  <si>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</si>
  <si>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</si>
  <si>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</si>
  <si>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</si>
  <si>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</si>
  <si>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</si>
  <si>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</si>
  <si>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</si>
  <si>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</si>
  <si>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</si>
  <si>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</si>
  <si>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</si>
  <si>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</si>
  <si>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</si>
  <si>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</si>
  <si>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</si>
  <si>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</si>
  <si>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</si>
  <si>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</si>
  <si>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</si>
  <si>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</si>
  <si>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</si>
  <si>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</si>
  <si>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</si>
  <si>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</si>
  <si>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</si>
  <si>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</si>
  <si>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</si>
  <si>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</si>
  <si>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</si>
  <si>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</si>
  <si>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</si>
  <si>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</si>
  <si>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</si>
  <si>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</si>
  <si>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</si>
  <si>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</si>
  <si>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</si>
  <si>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</si>
  <si>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</si>
  <si>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</si>
  <si>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</si>
  <si>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</si>
  <si>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</si>
  <si>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</si>
  <si>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</si>
  <si>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</si>
  <si>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</si>
  <si>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</si>
  <si>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</si>
  <si>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</si>
  <si>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</si>
  <si>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</si>
  <si>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</si>
  <si>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</si>
  <si>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</si>
  <si>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</si>
  <si>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</si>
  <si>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</si>
  <si>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</si>
  <si>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</si>
  <si>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</si>
  <si>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</si>
  <si>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</si>
  <si>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</si>
  <si>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</si>
  <si>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</si>
  <si>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</si>
  <si>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</si>
  <si>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</si>
  <si>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</si>
  <si>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</si>
  <si>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</si>
  <si>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</si>
  <si>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</si>
  <si>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</si>
  <si>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</si>
  <si>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</si>
  <si>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</si>
  <si>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</si>
  <si>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</si>
  <si>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</si>
  <si>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</si>
  <si>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</si>
  <si>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</si>
  <si>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</si>
  <si>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</si>
  <si>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</si>
  <si>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</si>
  <si>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</si>
  <si>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</si>
  <si>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</si>
  <si>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</si>
  <si>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</si>
  <si>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</si>
  <si>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</si>
  <si>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</si>
  <si>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</si>
  <si>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</si>
  <si>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</si>
  <si>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</si>
  <si>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</si>
  <si>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</si>
  <si>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</si>
  <si>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</si>
  <si>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</si>
  <si>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</si>
  <si>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</si>
  <si>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</si>
  <si>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</si>
  <si>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</si>
  <si>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</si>
  <si>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</si>
  <si>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</si>
  <si>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</si>
  <si>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</si>
  <si>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</si>
  <si>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</si>
  <si>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</si>
  <si>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</si>
  <si>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</si>
  <si>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</si>
  <si>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</si>
  <si>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</si>
  <si>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</si>
  <si>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</si>
  <si>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</si>
  <si>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</si>
  <si>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</si>
  <si>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</si>
  <si>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</si>
  <si>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</si>
  <si>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</si>
  <si>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</si>
  <si>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</si>
  <si>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</si>
  <si>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</si>
  <si>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</si>
  <si>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</si>
  <si>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</si>
  <si>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</si>
  <si>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</si>
  <si>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</si>
  <si>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</si>
  <si>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</si>
  <si>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</si>
  <si>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</si>
  <si>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</si>
  <si>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</si>
  <si>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</si>
  <si>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</si>
  <si>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</si>
  <si>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</si>
  <si>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</si>
  <si>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</si>
  <si>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</si>
  <si>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</si>
  <si>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</si>
  <si>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</si>
  <si>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</si>
  <si>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</si>
  <si>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</si>
  <si>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</si>
  <si>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</si>
  <si>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</si>
  <si>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</si>
  <si>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</si>
  <si>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</si>
  <si>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</si>
  <si>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</si>
  <si>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</si>
  <si>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</si>
  <si>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</si>
  <si>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</si>
  <si>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</si>
  <si>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</si>
  <si>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</si>
  <si>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</si>
  <si>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</si>
  <si>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</si>
  <si>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</si>
  <si>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</si>
  <si>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</si>
  <si>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</si>
  <si>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</si>
  <si>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</si>
  <si>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</si>
  <si>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</si>
  <si>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</si>
  <si>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</si>
  <si>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</si>
  <si>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</si>
  <si>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</si>
  <si>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</si>
  <si>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</si>
  <si>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</si>
  <si>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</si>
  <si>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</si>
  <si>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</si>
  <si>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</si>
  <si>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</si>
  <si>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</si>
  <si>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</si>
  <si>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</si>
  <si>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</si>
  <si>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</si>
  <si>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</si>
  <si>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</si>
  <si>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</si>
  <si>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</si>
  <si>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</si>
  <si>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</si>
  <si>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</si>
  <si>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</si>
  <si>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</si>
  <si>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</si>
  <si>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</si>
  <si>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</si>
  <si>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</si>
  <si>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</si>
  <si>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</si>
  <si>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</si>
  <si>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</si>
  <si>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</si>
  <si>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</si>
  <si>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</si>
  <si>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</si>
  <si>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</si>
  <si>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</si>
  <si>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</si>
  <si>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</si>
  <si>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</si>
  <si>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</si>
  <si>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</si>
  <si>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</si>
  <si>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</si>
  <si>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</si>
  <si>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</si>
  <si>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</si>
  <si>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</si>
  <si>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</si>
  <si>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</si>
  <si>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</si>
  <si>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</si>
  <si>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</si>
  <si>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</si>
  <si>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</si>
  <si>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</si>
  <si>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</si>
  <si>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</si>
  <si>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</si>
  <si>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</si>
  <si>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</si>
  <si>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</si>
  <si>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</si>
  <si>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</si>
  <si>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</si>
  <si>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</si>
  <si>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</si>
  <si>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</si>
  <si>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</si>
  <si>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</si>
  <si>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</si>
  <si>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</si>
  <si>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</si>
  <si>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</si>
  <si>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</si>
  <si>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</si>
  <si>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</si>
  <si>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</si>
  <si>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</si>
  <si>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</si>
  <si>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</si>
  <si>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</si>
  <si>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</si>
  <si>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</si>
  <si>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</si>
  <si>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</si>
  <si>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</si>
  <si>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</si>
  <si>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</si>
  <si>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</si>
  <si>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</si>
  <si>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</si>
  <si>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</si>
  <si>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</si>
  <si>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</si>
  <si>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</si>
  <si>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</si>
  <si>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</si>
  <si>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</si>
  <si>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</si>
  <si>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</si>
  <si>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</si>
  <si>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</si>
  <si>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</si>
  <si>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</si>
  <si>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</si>
  <si>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</si>
  <si>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</si>
  <si>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</si>
  <si>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</si>
  <si>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</si>
  <si>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</si>
  <si>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</si>
  <si>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</si>
  <si>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</si>
  <si>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</si>
  <si>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</si>
  <si>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</si>
  <si>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</si>
  <si>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</si>
  <si>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</si>
  <si>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</si>
  <si>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</si>
  <si>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</si>
  <si>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</si>
  <si>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</si>
  <si>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</si>
  <si>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</si>
  <si>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</si>
  <si>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</si>
  <si>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</si>
  <si>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</si>
  <si>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</si>
  <si>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</si>
  <si>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</si>
  <si>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</si>
  <si>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</si>
  <si>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</si>
  <si>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</si>
  <si>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</si>
  <si>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</si>
  <si>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</si>
  <si>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</si>
  <si>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</si>
  <si>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</si>
  <si>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</si>
  <si>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</si>
  <si>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</si>
  <si>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</si>
  <si>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</si>
  <si>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</si>
  <si>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</si>
  <si>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</si>
  <si>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</si>
  <si>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</si>
  <si>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</si>
  <si>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</si>
  <si>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</si>
  <si>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</si>
  <si>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</si>
  <si>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</si>
  <si>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</si>
  <si>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</si>
  <si>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</si>
  <si>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</si>
  <si>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</si>
  <si>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</si>
  <si>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</si>
  <si>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</si>
  <si>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</si>
  <si>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</si>
  <si>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</si>
  <si>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</si>
  <si>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</si>
  <si>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</si>
  <si>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</si>
  <si>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</si>
  <si>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</si>
  <si>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</si>
  <si>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</si>
  <si>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</si>
  <si>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</si>
  <si>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</si>
  <si>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</si>
  <si>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</si>
  <si>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</si>
  <si>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</si>
  <si>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</si>
  <si>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</si>
  <si>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</si>
  <si>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</si>
  <si>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</si>
  <si>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</si>
  <si>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</si>
  <si>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</si>
  <si>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</si>
  <si>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</si>
  <si>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</si>
  <si>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</si>
  <si>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</si>
  <si>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</si>
  <si>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</si>
  <si>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</si>
  <si>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</si>
  <si>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</si>
  <si>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</si>
  <si>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</si>
  <si>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</si>
  <si>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</si>
  <si>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</si>
  <si>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</si>
  <si>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</si>
  <si>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</si>
  <si>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</si>
  <si>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</si>
  <si>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</si>
  <si>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</si>
  <si>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</si>
  <si>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</si>
  <si>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</si>
  <si>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</si>
  <si>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</si>
  <si>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</si>
  <si>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</si>
  <si>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</si>
  <si>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</si>
  <si>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</si>
  <si>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</si>
  <si>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</si>
  <si>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</si>
  <si>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</si>
  <si>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</si>
  <si>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</si>
  <si>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</si>
  <si>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</si>
  <si>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</si>
  <si>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</si>
  <si>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</si>
  <si>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</si>
  <si>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</si>
  <si>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</si>
  <si>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</si>
  <si>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</si>
  <si>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</si>
  <si>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</si>
  <si>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</si>
  <si>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</si>
  <si>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</si>
  <si>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</si>
  <si>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</si>
  <si>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</si>
  <si>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</si>
  <si>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</si>
  <si>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</si>
  <si>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</si>
  <si>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</si>
  <si>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</si>
  <si>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</si>
  <si>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</si>
  <si>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</si>
  <si>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</si>
  <si>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</si>
  <si>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</si>
  <si>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</si>
  <si>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</si>
  <si>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</si>
  <si>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</si>
  <si>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</si>
  <si>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</si>
  <si>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</si>
  <si>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</si>
  <si>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</si>
  <si>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</si>
  <si>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</si>
  <si>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</si>
  <si>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</si>
  <si>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</si>
  <si>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</si>
  <si>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</si>
  <si>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</si>
  <si>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</si>
  <si>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</si>
  <si>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</si>
  <si>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</si>
  <si>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</si>
  <si>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</si>
  <si>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</si>
  <si>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</si>
  <si>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</si>
  <si>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</si>
  <si>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</si>
  <si>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</si>
  <si>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</si>
  <si>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</si>
  <si>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</si>
  <si>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</si>
  <si>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</si>
  <si>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</si>
  <si>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</si>
  <si>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</si>
  <si>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</si>
  <si>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</si>
  <si>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</si>
  <si>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</si>
  <si>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</si>
  <si>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</si>
  <si>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</si>
  <si>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</si>
  <si>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</si>
  <si>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</si>
  <si>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</si>
  <si>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</si>
  <si>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</si>
  <si>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</si>
  <si>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</si>
  <si>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</si>
  <si>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</si>
  <si>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</si>
  <si>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</si>
  <si>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</si>
  <si>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</si>
  <si>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</si>
  <si>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</si>
  <si>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</si>
  <si>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</si>
  <si>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</si>
  <si>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</si>
  <si>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</si>
  <si>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</si>
  <si>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</si>
  <si>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</si>
  <si>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</si>
  <si>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</si>
  <si>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</si>
  <si>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</si>
  <si>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</si>
  <si>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</si>
  <si>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</si>
  <si>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</si>
  <si>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</si>
  <si>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</si>
  <si>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</si>
  <si>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</si>
  <si>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</si>
  <si>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</si>
  <si>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</si>
  <si>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</si>
  <si>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</si>
  <si>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</si>
  <si>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</si>
  <si>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</si>
  <si>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</si>
  <si>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</si>
  <si>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</si>
  <si>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</si>
  <si>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</si>
  <si>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</si>
  <si>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</si>
  <si>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</si>
  <si>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</si>
  <si>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</si>
  <si>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</si>
  <si>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</si>
  <si>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</si>
  <si>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</si>
  <si>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</si>
  <si>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</si>
  <si>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</si>
  <si>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</si>
  <si>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</si>
  <si>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</si>
  <si>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</si>
  <si>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</si>
  <si>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</si>
  <si>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</si>
  <si>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</si>
  <si>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</si>
  <si>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</si>
  <si>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</si>
  <si>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</si>
  <si>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</si>
  <si>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</si>
  <si>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</si>
  <si>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</si>
  <si>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</si>
  <si>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</si>
  <si>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</si>
  <si>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</si>
  <si>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</si>
  <si>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</si>
  <si>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</si>
  <si>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</si>
  <si>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</si>
  <si>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</si>
  <si>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</si>
  <si>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</si>
  <si>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</si>
  <si>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</si>
  <si>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</si>
  <si>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</si>
  <si>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</si>
  <si>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</si>
  <si>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</si>
  <si>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</si>
  <si>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</si>
  <si>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</si>
  <si>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</si>
  <si>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</si>
  <si>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</si>
  <si>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</si>
  <si>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</si>
  <si>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</si>
  <si>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</si>
  <si>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</si>
  <si>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</si>
  <si>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</si>
  <si>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</si>
  <si>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</si>
  <si>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</si>
  <si>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</si>
  <si>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</si>
  <si>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</si>
  <si>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</si>
  <si>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</si>
  <si>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</si>
  <si>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</si>
  <si>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</si>
  <si>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</si>
  <si>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</si>
  <si>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</si>
  <si>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</si>
  <si>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</si>
  <si>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</si>
  <si>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</si>
  <si>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</si>
  <si>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</si>
  <si>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</si>
  <si>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</si>
  <si>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</si>
  <si>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</si>
  <si>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</si>
  <si>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</si>
  <si>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</si>
  <si>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</si>
  <si>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</si>
  <si>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</si>
  <si>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</si>
  <si>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</si>
  <si>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</si>
  <si>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</si>
  <si>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</si>
  <si>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</si>
  <si>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</si>
  <si>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</si>
  <si>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</si>
  <si>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</si>
  <si>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</si>
  <si>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</si>
  <si>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</si>
  <si>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</si>
  <si>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</si>
  <si>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</si>
  <si>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</si>
  <si>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</si>
  <si>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</si>
  <si>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</si>
  <si>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</si>
  <si>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</si>
  <si>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</si>
  <si>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</si>
  <si>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</si>
  <si>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</si>
  <si>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</si>
  <si>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</si>
  <si>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</si>
  <si>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</si>
  <si>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</si>
  <si>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</si>
  <si>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</si>
  <si>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</si>
  <si>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</si>
  <si>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</si>
  <si>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</si>
  <si>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</si>
  <si>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</si>
  <si>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</si>
  <si>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</si>
  <si>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</si>
  <si>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</si>
  <si>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</si>
  <si>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</si>
  <si>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</si>
  <si>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</si>
  <si>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</si>
  <si>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</si>
  <si>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</si>
  <si>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</si>
  <si>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</si>
  <si>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</si>
  <si>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</si>
  <si>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</si>
  <si>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</si>
  <si>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</si>
  <si>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</si>
  <si>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</si>
  <si>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</si>
  <si>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</si>
  <si>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</si>
  <si>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</si>
  <si>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</si>
  <si>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</si>
  <si>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</si>
  <si>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</si>
  <si>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</si>
  <si>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</si>
  <si>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</si>
  <si>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</si>
  <si>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</si>
  <si>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</si>
  <si>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</si>
  <si>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</si>
  <si>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</si>
  <si>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</si>
  <si>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</si>
  <si>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</si>
  <si>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</si>
  <si>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</si>
  <si>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</si>
  <si>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</si>
  <si>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</si>
  <si>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</si>
  <si>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</si>
  <si>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</si>
  <si>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</si>
  <si>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</si>
  <si>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</si>
  <si>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</si>
  <si>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</si>
  <si>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</si>
  <si>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</si>
  <si>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</si>
  <si>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</si>
  <si>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</si>
  <si>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</si>
  <si>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</si>
  <si>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</si>
  <si>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</si>
  <si>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</si>
  <si>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</si>
  <si>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</si>
  <si>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</si>
  <si>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</si>
  <si>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</si>
  <si>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</si>
  <si>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</si>
  <si>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</si>
  <si>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</si>
  <si>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</si>
  <si>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</si>
  <si>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</si>
  <si>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</si>
  <si>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</si>
  <si>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</si>
  <si>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</si>
  <si>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</si>
  <si>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</si>
  <si>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</si>
  <si>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</si>
  <si>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</si>
  <si>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</si>
  <si>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</si>
  <si>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</si>
  <si>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</si>
  <si>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</si>
  <si>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</si>
  <si>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</si>
  <si>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</si>
  <si>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</si>
  <si>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</si>
  <si>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</si>
  <si>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</si>
  <si>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</si>
  <si>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</si>
  <si>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</si>
  <si>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</si>
  <si>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</si>
  <si>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</si>
  <si>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</si>
  <si>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</si>
  <si>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</si>
  <si>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</si>
  <si>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</si>
  <si>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</si>
  <si>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</si>
  <si>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</si>
  <si>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</si>
  <si>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</si>
  <si>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</si>
  <si>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</si>
  <si>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</si>
  <si>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</si>
  <si>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</si>
  <si>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</si>
  <si>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</si>
  <si>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</si>
  <si>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</si>
  <si>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</si>
  <si>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</si>
  <si>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</si>
  <si>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</si>
  <si>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</si>
  <si>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</si>
  <si>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</si>
  <si>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</si>
  <si>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</si>
  <si>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</si>
  <si>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</si>
  <si>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</si>
  <si>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</si>
  <si>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</si>
  <si>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</si>
  <si>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</si>
  <si>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</si>
  <si>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</si>
  <si>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</si>
  <si>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</si>
  <si>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</si>
  <si>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</si>
  <si>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</si>
  <si>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</si>
  <si>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</si>
  <si>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</si>
  <si>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</si>
  <si>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</si>
  <si>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</si>
  <si>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</si>
  <si>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</si>
  <si>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</si>
  <si>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</si>
  <si>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</si>
  <si>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</si>
  <si>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</si>
  <si>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</si>
  <si>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</si>
  <si>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</si>
  <si>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</si>
  <si>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</si>
  <si>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</si>
  <si>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</si>
  <si>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</si>
  <si>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</si>
  <si>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</si>
  <si>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</si>
  <si>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</si>
  <si>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</si>
  <si>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</si>
  <si>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</si>
  <si>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</si>
  <si>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</si>
  <si>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</si>
  <si>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</si>
  <si>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</si>
  <si>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</si>
  <si>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</si>
  <si>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</si>
  <si>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</si>
  <si>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</si>
  <si>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</si>
  <si>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</si>
  <si>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</si>
  <si>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</si>
  <si>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</si>
  <si>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</si>
  <si>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</si>
  <si>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</si>
  <si>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</si>
  <si>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</si>
  <si>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</si>
  <si>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</si>
  <si>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</si>
  <si>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</si>
  <si>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</si>
  <si>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</si>
  <si>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</si>
  <si>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</si>
  <si>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</si>
  <si>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</si>
  <si>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</si>
  <si>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</si>
  <si>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</si>
  <si>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</si>
  <si>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</si>
  <si>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</si>
  <si>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</si>
  <si>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</si>
  <si>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</si>
  <si>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</si>
  <si>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</si>
  <si>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</si>
  <si>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</si>
  <si>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</si>
  <si>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</si>
  <si>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</si>
  <si>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</si>
  <si>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</si>
  <si>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</si>
  <si>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</si>
  <si>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</si>
  <si>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</si>
  <si>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</si>
  <si>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</si>
  <si>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</si>
  <si>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</si>
  <si>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</si>
  <si>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</si>
  <si>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</si>
  <si>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</si>
  <si>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</si>
  <si>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</si>
  <si>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</si>
  <si>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</si>
  <si>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</si>
  <si>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</si>
  <si>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</si>
  <si>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</si>
  <si>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</si>
  <si>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</si>
  <si>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</si>
  <si>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</si>
  <si>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</si>
  <si>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</si>
  <si>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</si>
  <si>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</si>
  <si>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</si>
  <si>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</si>
  <si>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</si>
  <si>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</si>
  <si>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</si>
  <si>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</si>
  <si>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</si>
  <si>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</si>
  <si>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</si>
  <si>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</si>
  <si>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</si>
  <si>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</si>
  <si>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</si>
  <si>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</si>
  <si>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</si>
  <si>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</si>
  <si>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</si>
  <si>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</si>
  <si>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</si>
  <si>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</si>
  <si>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</si>
  <si>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</si>
  <si>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</si>
  <si>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</si>
  <si>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</si>
  <si>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</si>
  <si>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</si>
  <si>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</si>
  <si>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</si>
  <si>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</si>
  <si>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</si>
  <si>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</si>
  <si>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</si>
  <si>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</si>
  <si>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</si>
  <si>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</si>
  <si>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</si>
  <si>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</si>
  <si>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</si>
  <si>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</si>
  <si>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</si>
  <si>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</si>
  <si>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</si>
  <si>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</si>
  <si>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</si>
  <si>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</si>
  <si>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</si>
  <si>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</si>
  <si>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</si>
  <si>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</si>
  <si>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</si>
  <si>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</si>
  <si>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</si>
  <si>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</si>
  <si>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</si>
  <si>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</si>
  <si>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</si>
  <si>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</si>
  <si>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</si>
  <si>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</si>
  <si>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</si>
  <si>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</si>
  <si>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</si>
  <si>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</si>
  <si>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</si>
  <si>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</si>
  <si>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</si>
  <si>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</si>
  <si>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</si>
  <si>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</si>
  <si>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</si>
  <si>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</si>
  <si>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</si>
  <si>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</si>
  <si>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</si>
  <si>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</si>
  <si>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</si>
  <si>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</si>
  <si>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</si>
  <si>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</si>
  <si>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</si>
  <si>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</si>
  <si>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</si>
  <si>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</si>
  <si>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</si>
  <si>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</si>
  <si>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</si>
  <si>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</si>
  <si>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</si>
  <si>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</si>
  <si>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</si>
  <si>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</si>
  <si>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</si>
  <si>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</si>
  <si>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</si>
  <si>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</si>
  <si>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</si>
  <si>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</si>
  <si>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</si>
  <si>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</si>
  <si>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</si>
  <si>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</si>
  <si>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</si>
  <si>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</si>
  <si>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</si>
  <si>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</si>
  <si>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</si>
  <si>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</si>
  <si>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</si>
  <si>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</si>
  <si>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</si>
  <si>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</si>
  <si>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</si>
  <si>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</si>
  <si>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</si>
  <si>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</si>
  <si>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</si>
  <si>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</si>
  <si>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</si>
  <si>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</si>
  <si>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</si>
  <si>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</si>
  <si>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</si>
  <si>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</si>
  <si>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</si>
  <si>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</si>
  <si>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</si>
  <si>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</si>
  <si>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</si>
  <si>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</si>
  <si>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</si>
  <si>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</si>
  <si>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</si>
  <si>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</si>
  <si>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</si>
  <si>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</si>
  <si>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</si>
  <si>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</si>
  <si>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</si>
  <si>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</si>
  <si>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</si>
  <si>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</si>
  <si>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</si>
  <si>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</si>
  <si>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</si>
  <si>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</si>
  <si>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</si>
  <si>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</si>
  <si>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</si>
  <si>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</si>
  <si>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</si>
  <si>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</si>
  <si>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</si>
  <si>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</si>
  <si>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</si>
  <si>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</si>
  <si>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</si>
  <si>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</si>
  <si>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</si>
  <si>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</si>
  <si>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</si>
  <si>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</si>
  <si>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</si>
  <si>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</si>
  <si>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</si>
  <si>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</si>
  <si>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</si>
  <si>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</si>
  <si>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</si>
  <si>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</si>
  <si>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</si>
  <si>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</si>
  <si>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</si>
  <si>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</si>
  <si>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</si>
  <si>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</si>
  <si>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</si>
  <si>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</si>
  <si>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</si>
  <si>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</si>
  <si>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</si>
  <si>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</si>
  <si>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</si>
  <si>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</si>
  <si>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</si>
  <si>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</si>
  <si>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</si>
  <si>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</si>
  <si>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</si>
  <si>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</si>
  <si>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</si>
  <si>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</si>
  <si>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</si>
  <si>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</si>
  <si>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</si>
  <si>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</si>
  <si>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</si>
  <si>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</si>
  <si>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</si>
  <si>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</si>
  <si>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</si>
  <si>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</si>
  <si>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</si>
  <si>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</si>
  <si>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</si>
  <si>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</si>
  <si>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</si>
  <si>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</si>
  <si>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</si>
  <si>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</si>
  <si>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</si>
  <si>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</si>
  <si>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</si>
  <si>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</si>
  <si>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</si>
  <si>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</si>
  <si>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</si>
  <si>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</si>
  <si>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</si>
  <si>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</si>
  <si>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</si>
  <si>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</si>
  <si>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</si>
  <si>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</si>
  <si>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</si>
  <si>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</si>
  <si>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</si>
  <si>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</si>
  <si>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</si>
  <si>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</si>
  <si>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</si>
  <si>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</si>
  <si>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</si>
  <si>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</si>
  <si>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</si>
  <si>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</si>
  <si>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</si>
  <si>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</si>
  <si>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</si>
  <si>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</si>
  <si>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</si>
  <si>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</si>
  <si>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</si>
  <si>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</si>
  <si>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</si>
  <si>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</si>
  <si>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</si>
  <si>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</si>
  <si>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</si>
  <si>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</si>
  <si>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</si>
  <si>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</si>
  <si>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</si>
  <si>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</si>
  <si>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</si>
  <si>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</si>
  <si>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</si>
  <si>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</si>
  <si>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</si>
  <si>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</si>
  <si>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</si>
  <si>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</si>
  <si>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</si>
  <si>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</si>
  <si>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</si>
  <si>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</si>
  <si>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</si>
  <si>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</si>
  <si>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</si>
  <si>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</si>
  <si>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</si>
  <si>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</si>
  <si>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</si>
  <si>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</si>
  <si>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</si>
  <si>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</si>
  <si>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</si>
  <si>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</si>
  <si>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</si>
  <si>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</si>
  <si>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</si>
  <si>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</si>
  <si>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</si>
  <si>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</si>
  <si>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</si>
  <si>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</si>
  <si>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</si>
  <si>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</si>
  <si>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</si>
  <si>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</si>
  <si>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</si>
  <si>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</si>
  <si>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</si>
  <si>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</si>
  <si>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</si>
  <si>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</si>
  <si>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</si>
  <si>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</si>
  <si>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</si>
  <si>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</si>
  <si>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</si>
  <si>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</si>
  <si>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</si>
  <si>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</si>
  <si>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</si>
  <si>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</si>
  <si>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</si>
  <si>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</si>
  <si>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</si>
  <si>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</si>
  <si>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</si>
  <si>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</si>
  <si>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</si>
  <si>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</si>
  <si>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</si>
  <si>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</si>
  <si>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</si>
  <si>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</si>
  <si>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</si>
  <si>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</si>
  <si>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</si>
  <si>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</si>
  <si>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</si>
  <si>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</si>
  <si>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</si>
  <si>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</si>
  <si>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</si>
  <si>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</si>
  <si>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</si>
  <si>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</si>
  <si>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</si>
  <si>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</si>
  <si>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</si>
  <si>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</si>
  <si>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</si>
  <si>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</si>
  <si>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</si>
  <si>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</si>
  <si>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</si>
  <si>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</si>
  <si>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</si>
  <si>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</si>
  <si>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</si>
  <si>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</si>
  <si>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</si>
  <si>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</si>
  <si>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</si>
  <si>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</si>
  <si>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</si>
  <si>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</si>
  <si>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</si>
  <si>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</si>
  <si>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</si>
  <si>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</si>
  <si>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</si>
  <si>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</si>
  <si>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</si>
  <si>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</si>
  <si>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</si>
  <si>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</si>
  <si>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</si>
  <si>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</si>
  <si>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</si>
  <si>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</si>
  <si>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</si>
  <si>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</si>
  <si>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</si>
  <si>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</si>
  <si>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</si>
  <si>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</si>
  <si>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</si>
  <si>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</si>
  <si>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</si>
  <si>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</si>
  <si>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</si>
  <si>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</si>
  <si>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</si>
  <si>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</si>
  <si>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</si>
  <si>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</si>
  <si>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</si>
  <si>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</si>
  <si>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</si>
  <si>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</si>
  <si>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</si>
  <si>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</si>
  <si>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</si>
  <si>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</si>
  <si>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</si>
  <si>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</si>
  <si>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</si>
  <si>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</si>
  <si>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</si>
  <si>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</si>
  <si>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</si>
  <si>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</si>
  <si>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</si>
  <si>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</si>
  <si>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</si>
  <si>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</si>
  <si>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</si>
  <si>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</si>
  <si>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</si>
  <si>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</si>
  <si>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</si>
  <si>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</si>
  <si>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</si>
  <si>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</si>
  <si>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</si>
  <si>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</si>
  <si>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</si>
  <si>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</si>
  <si>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</si>
  <si>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</si>
  <si>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</si>
  <si>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</si>
  <si>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</si>
  <si>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</si>
  <si>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</si>
  <si>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</si>
  <si>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</si>
  <si>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</si>
  <si>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</si>
  <si>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</si>
  <si>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</si>
  <si>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</si>
  <si>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</si>
  <si>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</si>
  <si>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</si>
  <si>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</si>
  <si>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</si>
  <si>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</si>
  <si>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</si>
  <si>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</si>
  <si>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</si>
  <si>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</si>
  <si>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</si>
  <si>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</si>
  <si>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</si>
  <si>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</si>
  <si>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</si>
  <si>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</si>
  <si>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</si>
  <si>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</si>
  <si>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</si>
  <si>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</si>
  <si>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</si>
  <si>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</si>
  <si>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</si>
  <si>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</si>
  <si>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</si>
  <si>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</si>
  <si>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</si>
  <si>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</si>
  <si>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</si>
  <si>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</si>
  <si>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</si>
  <si>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</si>
  <si>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</si>
  <si>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</si>
  <si>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</si>
  <si>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</si>
  <si>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</si>
  <si>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</si>
  <si>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</si>
  <si>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</si>
  <si>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</si>
  <si>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</si>
  <si>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</si>
  <si>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</si>
  <si>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</si>
  <si>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</si>
  <si>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</si>
  <si>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</si>
  <si>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</si>
  <si>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</si>
  <si>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</si>
  <si>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</si>
  <si>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</si>
  <si>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</si>
  <si>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</si>
  <si>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</si>
  <si>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</si>
  <si>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</si>
  <si>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</si>
  <si>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</si>
  <si>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</si>
  <si>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</si>
  <si>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</si>
  <si>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</si>
  <si>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</si>
  <si>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</si>
  <si>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</si>
  <si>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</si>
  <si>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</si>
  <si>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</si>
  <si>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</si>
  <si>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</si>
  <si>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</si>
  <si>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</si>
  <si>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</si>
  <si>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</si>
  <si>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</si>
  <si>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</si>
  <si>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</si>
  <si>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</si>
  <si>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</si>
  <si>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</si>
  <si>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</si>
  <si>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</si>
  <si>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</si>
  <si>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</si>
  <si>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</si>
  <si>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</si>
  <si>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</si>
  <si>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</si>
  <si>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</si>
  <si>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</si>
  <si>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</si>
  <si>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</si>
  <si>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</si>
  <si>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</si>
  <si>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</si>
  <si>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</si>
  <si>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</si>
  <si>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</si>
  <si>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</si>
  <si>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</si>
  <si>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</si>
  <si>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</si>
  <si>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</si>
  <si>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</si>
  <si>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</si>
  <si>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</si>
  <si>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</si>
  <si>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</si>
  <si>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</si>
  <si>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</si>
  <si>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</si>
  <si>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</si>
  <si>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</si>
  <si>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</si>
  <si>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</si>
  <si>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</si>
  <si>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</si>
  <si>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</si>
  <si>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</si>
  <si>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</si>
  <si>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</si>
  <si>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</si>
  <si>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</si>
  <si>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</si>
  <si>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</si>
  <si>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</si>
  <si>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</si>
  <si>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</si>
  <si>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</si>
  <si>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</si>
  <si>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</si>
  <si>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</si>
  <si>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</si>
  <si>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</si>
  <si>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</si>
  <si>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</si>
  <si>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</si>
  <si>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</si>
  <si>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</si>
  <si>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</si>
  <si>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</si>
  <si>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</si>
  <si>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</si>
  <si>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</si>
  <si>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</si>
  <si>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</si>
  <si>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</si>
  <si>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</si>
  <si>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</si>
  <si>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</si>
  <si>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</si>
  <si>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</si>
  <si>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</si>
  <si>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</si>
  <si>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</si>
  <si>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</si>
  <si>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</si>
  <si>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</si>
  <si>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</si>
  <si>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</si>
  <si>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</si>
  <si>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</si>
  <si>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</si>
  <si>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</si>
  <si>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</si>
  <si>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</si>
  <si>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</si>
  <si>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</si>
  <si>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</si>
  <si>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</si>
  <si>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</si>
  <si>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</si>
  <si>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</si>
  <si>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</si>
  <si>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</si>
  <si>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</si>
  <si>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</si>
  <si>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</si>
  <si>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</si>
  <si>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</si>
  <si>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</si>
  <si>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</si>
  <si>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</si>
  <si>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</si>
  <si>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</si>
  <si>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</si>
  <si>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</si>
  <si>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</si>
  <si>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</si>
  <si>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</si>
  <si>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</si>
  <si>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</si>
  <si>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</si>
  <si>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</si>
  <si>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</si>
  <si>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</si>
  <si>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</si>
  <si>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</si>
  <si>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</si>
  <si>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</si>
  <si>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</si>
  <si>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</si>
  <si>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</si>
  <si>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</si>
  <si>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</si>
  <si>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</si>
  <si>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</si>
  <si>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</si>
  <si>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</si>
  <si>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</si>
  <si>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</si>
  <si>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</si>
  <si>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</si>
  <si>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</si>
  <si>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</si>
  <si>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</si>
  <si>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</si>
  <si>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</si>
  <si>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</si>
  <si>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</si>
  <si>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</si>
  <si>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</si>
  <si>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</si>
  <si>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</si>
  <si>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</si>
  <si>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</si>
  <si>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</si>
  <si>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</si>
  <si>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</si>
  <si>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</si>
  <si>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</si>
  <si>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</si>
  <si>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</si>
  <si>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</si>
  <si>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</si>
  <si>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</si>
  <si>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</si>
  <si>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</si>
  <si>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</si>
  <si>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</si>
  <si>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</si>
  <si>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</si>
  <si>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</si>
  <si>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</si>
  <si>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</si>
  <si>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</si>
  <si>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</si>
  <si>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</si>
  <si>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</si>
  <si>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</si>
  <si>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</si>
  <si>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</si>
  <si>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</si>
  <si>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</si>
  <si>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</si>
  <si>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</si>
  <si>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</si>
  <si>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</si>
  <si>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</si>
  <si>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</si>
  <si>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</si>
  <si>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</si>
  <si>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</si>
  <si>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</si>
  <si>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</si>
  <si>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</si>
  <si>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</si>
  <si>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</si>
  <si>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</si>
  <si>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</si>
  <si>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</si>
  <si>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</si>
  <si>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</si>
  <si>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</si>
  <si>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</si>
  <si>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</si>
  <si>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</si>
  <si>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</si>
  <si>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</si>
  <si>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</si>
  <si>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</si>
  <si>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</si>
  <si>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</si>
  <si>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</si>
  <si>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</si>
  <si>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</si>
  <si>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</si>
  <si>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</si>
  <si>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</si>
  <si>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</si>
  <si>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</si>
  <si>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</si>
  <si>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</si>
  <si>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</si>
  <si>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</si>
  <si>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</si>
  <si>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</si>
  <si>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</si>
  <si>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</si>
  <si>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</si>
  <si>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</si>
  <si>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</si>
  <si>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</si>
  <si>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</si>
  <si>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</si>
  <si>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</si>
  <si>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</si>
  <si>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</si>
  <si>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</si>
  <si>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</si>
  <si>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</si>
  <si>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</si>
  <si>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</si>
  <si>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</si>
  <si>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</si>
  <si>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</si>
  <si>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</si>
  <si>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</si>
  <si>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</si>
  <si>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</si>
  <si>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</si>
  <si>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</si>
  <si>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</si>
  <si>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</si>
  <si>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</si>
  <si>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</si>
  <si>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</si>
  <si>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</si>
  <si>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</si>
  <si>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</si>
  <si>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</si>
  <si>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</si>
  <si>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</si>
  <si>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</si>
  <si>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</si>
  <si>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</si>
  <si>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</si>
  <si>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</si>
  <si>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</si>
  <si>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</si>
  <si>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</si>
  <si>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</si>
  <si>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</si>
  <si>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</si>
  <si>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</si>
  <si>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</si>
  <si>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</si>
  <si>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</si>
  <si>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</si>
  <si>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</si>
  <si>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</si>
  <si>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</si>
  <si>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</si>
  <si>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</si>
  <si>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</si>
  <si>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</si>
  <si>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</si>
  <si>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</si>
  <si>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</si>
  <si>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</si>
  <si>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</si>
  <si>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</si>
  <si>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</si>
  <si>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</si>
  <si>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</si>
  <si>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</si>
  <si>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</si>
  <si>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</si>
  <si>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</si>
  <si>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</si>
  <si>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</si>
  <si>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</si>
  <si>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</si>
  <si>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</si>
  <si>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</si>
  <si>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</si>
  <si>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</si>
  <si>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</si>
  <si>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</si>
  <si>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</si>
  <si>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</si>
  <si>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</si>
  <si>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</si>
  <si>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</si>
  <si>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</si>
  <si>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</si>
  <si>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</si>
  <si>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</si>
  <si>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</si>
  <si>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</si>
  <si>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</si>
  <si>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</si>
  <si>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</si>
  <si>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</si>
  <si>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</si>
  <si>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</si>
  <si>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</si>
  <si>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</si>
  <si>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</si>
  <si>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</si>
  <si>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</si>
  <si>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</si>
  <si>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</si>
  <si>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</si>
  <si>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</si>
  <si>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</si>
  <si>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</si>
  <si>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</si>
  <si>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</si>
  <si>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</si>
  <si>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</si>
  <si>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</si>
  <si>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</si>
  <si>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</si>
  <si>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</si>
  <si>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</si>
  <si>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</si>
  <si>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</si>
  <si>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</si>
  <si>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</si>
  <si>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</si>
  <si>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</si>
  <si>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</si>
  <si>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</si>
  <si>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</si>
  <si>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</si>
  <si>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</si>
  <si>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</si>
  <si>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</si>
  <si>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</si>
  <si>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</si>
  <si>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</si>
  <si>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</si>
  <si>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</si>
  <si>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</si>
  <si>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</si>
  <si>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</si>
  <si>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</si>
  <si>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</si>
  <si>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</si>
  <si>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</si>
  <si>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</si>
  <si>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</si>
  <si>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</si>
  <si>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</si>
  <si>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</si>
  <si>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</si>
  <si>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</si>
  <si>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</si>
  <si>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</si>
  <si>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</si>
  <si>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</si>
  <si>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</si>
  <si>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</si>
  <si>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</si>
  <si>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</si>
  <si>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</si>
  <si>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</si>
  <si>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</si>
  <si>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</si>
  <si>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</si>
  <si>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</si>
  <si>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</si>
  <si>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</si>
  <si>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</si>
  <si>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</si>
  <si>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</si>
  <si>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</si>
  <si>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</si>
  <si>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</si>
  <si>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</si>
  <si>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</si>
  <si>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</si>
  <si>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</si>
  <si>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</si>
  <si>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</si>
  <si>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</si>
  <si>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</si>
  <si>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</si>
  <si>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</si>
  <si>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</si>
  <si>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</si>
  <si>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</si>
  <si>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</si>
  <si>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</si>
  <si>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</si>
  <si>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</si>
  <si>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</si>
  <si>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</si>
  <si>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</si>
  <si>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</si>
  <si>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</si>
  <si>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</si>
  <si>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</si>
  <si>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</si>
  <si>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</si>
  <si>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</si>
  <si>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</si>
  <si>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</si>
  <si>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</si>
  <si>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</si>
  <si>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</si>
  <si>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</si>
  <si>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</si>
  <si>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</si>
  <si>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</si>
  <si>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</si>
  <si>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</si>
  <si>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</si>
  <si>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</si>
  <si>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</si>
  <si>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</si>
  <si>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</si>
  <si>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</si>
  <si>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</si>
  <si>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</si>
  <si>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</si>
  <si>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</si>
  <si>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</si>
  <si>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</si>
  <si>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</si>
  <si>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</si>
  <si>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</si>
  <si>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</si>
  <si>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</si>
  <si>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</si>
  <si>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</si>
  <si>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</si>
  <si>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</si>
  <si>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</si>
  <si>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</si>
  <si>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</si>
  <si>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</si>
  <si>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</si>
  <si>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</si>
  <si>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</si>
  <si>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</si>
  <si>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</si>
  <si>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</si>
  <si>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</si>
  <si>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</si>
  <si>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</si>
  <si>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</si>
  <si>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</si>
  <si>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</si>
  <si>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</si>
  <si>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</si>
  <si>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</si>
  <si>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</si>
  <si>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</si>
  <si>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</si>
  <si>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</si>
  <si>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</si>
  <si>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</si>
  <si>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</si>
  <si>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</si>
  <si>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</si>
  <si>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</si>
  <si>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</si>
  <si>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</si>
  <si>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</si>
  <si>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</si>
  <si>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</si>
  <si>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</si>
  <si>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</si>
  <si>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</si>
  <si>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</si>
  <si>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</si>
  <si>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</si>
  <si>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</si>
  <si>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</si>
  <si>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</si>
  <si>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</si>
  <si>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</si>
  <si>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</si>
  <si>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</si>
  <si>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</si>
  <si>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</si>
  <si>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</si>
  <si>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</si>
  <si>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</si>
  <si>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</si>
  <si>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</si>
  <si>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</si>
  <si>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</si>
  <si>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</si>
  <si>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</si>
  <si>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</si>
  <si>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</si>
  <si>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</si>
  <si>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</si>
  <si>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</si>
  <si>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</si>
  <si>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</si>
  <si>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</si>
  <si>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</si>
  <si>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</si>
  <si>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</si>
  <si>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</si>
  <si>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</si>
  <si>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</si>
  <si>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</si>
  <si>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</si>
  <si>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</si>
  <si>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</si>
  <si>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</si>
  <si>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</si>
  <si>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</si>
  <si>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</si>
  <si>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</si>
  <si>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</si>
  <si>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</si>
  <si>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</si>
  <si>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</si>
  <si>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</si>
  <si>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</si>
  <si>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</si>
  <si>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</si>
  <si>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</si>
  <si>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</si>
  <si>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</si>
  <si>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</si>
  <si>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</si>
  <si>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</si>
  <si>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</si>
  <si>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</si>
  <si>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</si>
  <si>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</si>
  <si>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</si>
  <si>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</si>
  <si>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</si>
  <si>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</si>
  <si>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</si>
  <si>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</si>
  <si>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</si>
  <si>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</si>
  <si>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</si>
  <si>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</si>
  <si>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</si>
  <si>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</si>
  <si>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</si>
  <si>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</si>
  <si>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</si>
  <si>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</si>
  <si>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</si>
  <si>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</si>
  <si>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</si>
  <si>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</si>
  <si>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</si>
  <si>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</si>
  <si>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</si>
  <si>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</si>
  <si>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</si>
  <si>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</si>
  <si>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</si>
  <si>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</si>
  <si>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</si>
  <si>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</si>
  <si>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</si>
  <si>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</si>
  <si>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</si>
  <si>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</si>
  <si>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</si>
  <si>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</si>
  <si>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</si>
  <si>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</si>
  <si>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</si>
  <si>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</si>
  <si>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</si>
  <si>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</si>
  <si>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</si>
  <si>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</si>
  <si>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</si>
  <si>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</si>
  <si>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</si>
  <si>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</si>
  <si>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</si>
  <si>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</si>
  <si>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</si>
  <si>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</si>
  <si>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</si>
  <si>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</si>
  <si>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</si>
  <si>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</si>
  <si>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</si>
  <si>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</si>
  <si>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</si>
  <si>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</si>
  <si>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</si>
  <si>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</si>
  <si>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</si>
  <si>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</si>
  <si>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</si>
  <si>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</si>
  <si>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</si>
  <si>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</si>
  <si>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</si>
  <si>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</si>
  <si>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</si>
  <si>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</si>
  <si>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</si>
  <si>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</si>
  <si>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</si>
  <si>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</si>
  <si>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</si>
  <si>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</si>
  <si>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</si>
  <si>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</si>
  <si>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</si>
  <si>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</si>
  <si>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</si>
  <si>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</si>
  <si>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</si>
  <si>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</si>
  <si>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</si>
  <si>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</si>
  <si>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</si>
  <si>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</si>
  <si>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</si>
  <si>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</si>
  <si>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</si>
  <si>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</si>
  <si>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</si>
  <si>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</si>
  <si>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</si>
  <si>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</si>
  <si>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</si>
  <si>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</si>
  <si>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</si>
  <si>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</si>
  <si>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</si>
  <si>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</si>
  <si>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</si>
  <si>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</si>
  <si>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</si>
  <si>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</si>
  <si>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</si>
  <si>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</si>
  <si>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</si>
  <si>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</si>
  <si>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</si>
  <si>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</si>
  <si>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</si>
  <si>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</si>
  <si>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</si>
  <si>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</si>
  <si>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</si>
  <si>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</si>
  <si>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</si>
  <si>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</si>
  <si>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</si>
  <si>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</si>
  <si>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</si>
  <si>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</si>
  <si>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</si>
  <si>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</si>
  <si>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</si>
  <si>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</si>
  <si>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</si>
  <si>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</si>
  <si>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</si>
  <si>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</si>
  <si>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</si>
  <si>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</si>
  <si>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</si>
  <si>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</si>
  <si>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</si>
  <si>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</si>
  <si>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</si>
  <si>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</si>
  <si>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</si>
  <si>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</si>
  <si>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</si>
  <si>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</si>
  <si>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</si>
  <si>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</si>
  <si>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</si>
  <si>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</si>
  <si>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</si>
  <si>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</si>
  <si>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</si>
  <si>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</si>
  <si>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</si>
  <si>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</si>
  <si>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</si>
  <si>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</si>
  <si>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</si>
  <si>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</si>
  <si>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</si>
  <si>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</si>
  <si>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</si>
  <si>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</si>
  <si>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</si>
  <si>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</si>
  <si>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</si>
  <si>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</si>
  <si>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</si>
  <si>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</si>
  <si>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</si>
  <si>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</si>
  <si>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</si>
  <si>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</si>
  <si>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</si>
  <si>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</si>
  <si>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</si>
  <si>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</si>
  <si>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</si>
  <si>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</si>
  <si>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</si>
  <si>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</si>
  <si>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</si>
  <si>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</si>
  <si>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</si>
  <si>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</si>
  <si>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</si>
  <si>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</si>
  <si>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</si>
  <si>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</si>
  <si>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</si>
  <si>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</si>
  <si>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</si>
  <si>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</si>
  <si>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</si>
  <si>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</si>
  <si>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</si>
  <si>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</si>
  <si>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</si>
  <si>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</si>
  <si>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</si>
  <si>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</si>
  <si>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</si>
  <si>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</si>
  <si>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</si>
  <si>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</si>
  <si>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</si>
  <si>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</si>
  <si>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</si>
  <si>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</si>
  <si>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</si>
  <si>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</si>
  <si>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</si>
  <si>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</si>
  <si>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</si>
  <si>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</si>
  <si>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</si>
  <si>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</si>
  <si>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</si>
  <si>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</si>
  <si>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</si>
  <si>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</si>
  <si>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</si>
  <si>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</si>
  <si>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</si>
  <si>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</si>
  <si>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</si>
  <si>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</si>
  <si>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</si>
  <si>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</si>
  <si>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</si>
  <si>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</si>
  <si>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</si>
  <si>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</si>
  <si>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</si>
  <si>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</si>
  <si>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</si>
  <si>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</si>
  <si>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</si>
  <si>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</si>
  <si>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</si>
  <si>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</si>
  <si>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</si>
  <si>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</si>
  <si>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</si>
  <si>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</si>
  <si>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</si>
  <si>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</si>
  <si>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</si>
  <si>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</si>
  <si>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</si>
  <si>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</si>
  <si>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</si>
  <si>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</si>
  <si>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</si>
  <si>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</si>
  <si>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</si>
  <si>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</si>
  <si>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</si>
  <si>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</si>
  <si>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</si>
  <si>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</si>
  <si>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</si>
  <si>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</si>
  <si>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</si>
  <si>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</si>
  <si>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</si>
  <si>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</si>
  <si>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</si>
  <si>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</si>
  <si>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</si>
  <si>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</si>
  <si>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</si>
  <si>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</si>
  <si>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</si>
  <si>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</si>
  <si>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</si>
  <si>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</si>
  <si>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</si>
  <si>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</si>
  <si>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</si>
  <si>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</si>
  <si>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</si>
  <si>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</si>
  <si>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</si>
  <si>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</si>
  <si>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</si>
  <si>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</si>
  <si>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</si>
  <si>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</si>
  <si>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</si>
  <si>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</si>
  <si>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</si>
  <si>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</si>
  <si>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</si>
  <si>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</si>
  <si>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</si>
  <si>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</si>
  <si>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</si>
  <si>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</si>
  <si>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</si>
  <si>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</si>
  <si>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</si>
  <si>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</si>
  <si>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</si>
  <si>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</si>
  <si>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</si>
  <si>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</si>
  <si>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</si>
  <si>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</si>
  <si>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</si>
  <si>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</si>
  <si>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</si>
  <si>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</si>
  <si>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</si>
  <si>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</si>
  <si>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</si>
  <si>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</si>
  <si>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</si>
  <si>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</si>
  <si>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</si>
  <si>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</si>
  <si>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</si>
  <si>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</si>
  <si>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</si>
  <si>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</si>
  <si>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</si>
  <si>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</si>
  <si>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</si>
  <si>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</si>
  <si>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</si>
  <si>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</si>
  <si>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</si>
  <si>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</si>
  <si>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</si>
  <si>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</si>
  <si>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</si>
  <si>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</si>
  <si>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</si>
  <si>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</si>
  <si>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</si>
  <si>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</si>
  <si>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</si>
  <si>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</si>
  <si>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</si>
  <si>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</si>
  <si>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</si>
  <si>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</si>
  <si>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</si>
  <si>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</si>
  <si>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</si>
  <si>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</si>
  <si>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</si>
  <si>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</si>
  <si>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</si>
  <si>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</si>
  <si>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</si>
  <si>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</si>
  <si>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</si>
  <si>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</si>
  <si>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</si>
  <si>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</si>
  <si>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</si>
  <si>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</si>
  <si>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</si>
  <si>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</si>
  <si>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</si>
  <si>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</si>
  <si>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</si>
  <si>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</si>
  <si>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</si>
  <si>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</si>
  <si>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</si>
  <si>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</si>
  <si>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</si>
  <si>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</si>
  <si>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</si>
  <si>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</si>
  <si>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</si>
  <si>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</si>
  <si>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</si>
  <si>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</si>
  <si>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</si>
  <si>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</si>
  <si>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</si>
  <si>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</si>
  <si>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</si>
  <si>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</si>
  <si>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</si>
  <si>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</si>
  <si>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</si>
  <si>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</si>
  <si>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</si>
  <si>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</si>
  <si>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</si>
  <si>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</si>
  <si>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</si>
  <si>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</si>
  <si>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</si>
  <si>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</si>
  <si>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</si>
  <si>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</si>
  <si>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</si>
  <si>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</si>
  <si>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</si>
  <si>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</si>
  <si>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</si>
  <si>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</si>
  <si>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</si>
  <si>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</si>
  <si>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</si>
  <si>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</si>
  <si>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</si>
  <si>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</si>
  <si>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</si>
  <si>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</si>
  <si>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</si>
  <si>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</si>
  <si>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</si>
  <si>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</si>
  <si>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</si>
  <si>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</si>
  <si>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</si>
  <si>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</si>
  <si>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</si>
  <si>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</si>
  <si>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</si>
  <si>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</si>
  <si>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</si>
  <si>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</si>
  <si>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</si>
  <si>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</si>
  <si>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</si>
  <si>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</si>
  <si>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</si>
  <si>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</si>
  <si>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</si>
  <si>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</si>
  <si>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</si>
  <si>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</si>
  <si>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</si>
  <si>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</si>
  <si>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</si>
  <si>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</si>
  <si>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</si>
  <si>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</si>
  <si>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</si>
  <si>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</si>
  <si>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</si>
  <si>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</si>
  <si>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</si>
  <si>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</si>
  <si>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</si>
  <si>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</si>
  <si>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</si>
  <si>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</si>
  <si>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</si>
  <si>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</si>
  <si>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</si>
  <si>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</si>
  <si>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</si>
  <si>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</si>
  <si>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</si>
  <si>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</si>
  <si>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</si>
  <si>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</si>
  <si>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</si>
  <si>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</si>
  <si>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</si>
  <si>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</si>
  <si>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</si>
  <si>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</si>
  <si>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</si>
  <si>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</si>
  <si>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</si>
  <si>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</si>
  <si>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</si>
  <si>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</si>
  <si>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</si>
  <si>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</si>
  <si>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</si>
  <si>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</si>
  <si>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</si>
  <si>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</si>
  <si>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</si>
  <si>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</si>
  <si>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</si>
  <si>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</si>
  <si>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</si>
  <si>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</si>
  <si>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</si>
  <si>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</si>
  <si>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</si>
  <si>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</si>
  <si>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</si>
  <si>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</si>
  <si>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</si>
  <si>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</si>
  <si>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</si>
  <si>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</si>
  <si>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</si>
  <si>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</si>
  <si>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</si>
  <si>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</si>
  <si>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</si>
  <si>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</si>
  <si>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</si>
  <si>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</si>
  <si>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</si>
  <si>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</si>
  <si>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</si>
  <si>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</si>
  <si>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</si>
  <si>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</si>
  <si>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</si>
  <si>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</si>
  <si>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</si>
  <si>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</si>
  <si>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</si>
  <si>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</si>
  <si>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</si>
  <si>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</si>
  <si>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</si>
  <si>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</si>
  <si>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</si>
  <si>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</si>
  <si>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</si>
  <si>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</si>
  <si>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</si>
  <si>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</si>
  <si>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</si>
  <si>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</si>
  <si>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</si>
  <si>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</si>
  <si>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</si>
  <si>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</si>
  <si>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</si>
  <si>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</si>
  <si>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</si>
  <si>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</si>
  <si>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</si>
  <si>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</si>
  <si>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</si>
  <si>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</si>
  <si>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</si>
  <si>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</si>
  <si>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</si>
  <si>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</si>
  <si>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</si>
  <si>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</si>
  <si>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</si>
  <si>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</si>
  <si>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</si>
  <si>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</si>
  <si>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</si>
  <si>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</si>
  <si>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</si>
  <si>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</si>
  <si>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</si>
  <si>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</si>
  <si>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</si>
  <si>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</si>
  <si>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</si>
  <si>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</si>
  <si>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</si>
  <si>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</si>
  <si>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</si>
  <si>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</si>
  <si>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</si>
  <si>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</si>
  <si>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</si>
  <si>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</si>
  <si>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</si>
  <si>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</si>
  <si>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</si>
  <si>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</si>
  <si>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</si>
  <si>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</si>
  <si>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</si>
  <si>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</si>
  <si>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</si>
  <si>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</si>
  <si>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</si>
  <si>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</si>
  <si>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</si>
  <si>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</si>
  <si>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</si>
  <si>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</si>
  <si>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</si>
  <si>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</si>
  <si>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</si>
  <si>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</si>
  <si>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</si>
  <si>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</si>
  <si>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</si>
  <si>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</si>
  <si>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</si>
  <si>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</si>
  <si>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</si>
  <si>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</si>
  <si>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</si>
  <si>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</si>
  <si>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</si>
  <si>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</si>
  <si>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</si>
  <si>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</si>
  <si>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</si>
  <si>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</si>
  <si>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</si>
  <si>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</si>
  <si>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</si>
  <si>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</si>
  <si>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</si>
  <si>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</si>
  <si>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</si>
  <si>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</si>
  <si>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</si>
  <si>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</si>
  <si>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</si>
  <si>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</si>
  <si>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</si>
  <si>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</si>
  <si>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</si>
  <si>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</si>
  <si>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</si>
  <si>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</si>
  <si>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</si>
  <si>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</si>
  <si>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</si>
  <si>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</si>
  <si>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</si>
  <si>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</si>
  <si>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</si>
  <si>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</si>
  <si>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</si>
  <si>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</si>
  <si>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</si>
  <si>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</si>
  <si>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</si>
  <si>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</si>
  <si>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</si>
  <si>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</si>
  <si>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</si>
  <si>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</si>
  <si>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</si>
  <si>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</si>
  <si>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</si>
  <si>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</si>
  <si>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</si>
  <si>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</si>
  <si>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</si>
  <si>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</si>
  <si>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</si>
  <si>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</si>
  <si>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</si>
  <si>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</si>
  <si>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</si>
  <si>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</si>
  <si>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</si>
  <si>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</si>
  <si>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</si>
  <si>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</si>
  <si>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</si>
  <si>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</si>
  <si>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</si>
  <si>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</si>
  <si>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</si>
  <si>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</si>
  <si>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</si>
  <si>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</si>
  <si>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</si>
  <si>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</si>
  <si>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</si>
  <si>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</si>
  <si>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</si>
  <si>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</si>
  <si>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</si>
  <si>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</si>
  <si>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</si>
  <si>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</si>
  <si>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</si>
  <si>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</si>
  <si>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</si>
  <si>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</si>
  <si>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</si>
  <si>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</si>
  <si>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</si>
  <si>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</si>
  <si>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</si>
  <si>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</si>
  <si>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</si>
  <si>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</si>
  <si>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</si>
  <si>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</si>
  <si>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</si>
  <si>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</si>
  <si>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</si>
  <si>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</si>
  <si>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</si>
  <si>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</si>
  <si>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</si>
  <si>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</si>
  <si>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</si>
  <si>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</si>
  <si>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</si>
  <si>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</si>
  <si>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</si>
  <si>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</si>
  <si>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</si>
  <si>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</si>
  <si>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</si>
  <si>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</si>
  <si>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</si>
  <si>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</si>
  <si>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</si>
  <si>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</si>
  <si>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</si>
  <si>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</si>
  <si>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</si>
  <si>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</si>
  <si>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</si>
  <si>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</si>
  <si>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</si>
  <si>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</si>
  <si>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</si>
  <si>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</si>
  <si>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</si>
  <si>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</si>
  <si>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</si>
  <si>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</si>
  <si>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</si>
  <si>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</si>
  <si>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</si>
  <si>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</si>
  <si>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</si>
  <si>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</si>
  <si>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</si>
  <si>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</si>
  <si>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</si>
  <si>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</si>
  <si>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</si>
  <si>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</si>
  <si>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</si>
  <si>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</si>
  <si>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</si>
  <si>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</si>
  <si>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</si>
  <si>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</si>
  <si>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</si>
  <si>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</si>
  <si>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</si>
  <si>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</si>
  <si>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</si>
  <si>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</si>
  <si>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</si>
  <si>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</si>
  <si>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</si>
  <si>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</si>
  <si>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</si>
  <si>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</si>
  <si>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</si>
  <si>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</si>
  <si>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</si>
  <si>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</si>
  <si>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</si>
  <si>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</si>
  <si>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</si>
  <si>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</si>
  <si>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</si>
  <si>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</si>
  <si>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</si>
  <si>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</si>
  <si>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</si>
  <si>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</si>
  <si>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</si>
  <si>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</si>
  <si>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</si>
  <si>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</si>
  <si>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</si>
  <si>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</si>
  <si>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</si>
  <si>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</si>
  <si>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</si>
  <si>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</si>
  <si>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</si>
  <si>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</si>
  <si>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</si>
  <si>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</si>
  <si>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</si>
  <si>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</si>
  <si>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</si>
  <si>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</si>
  <si>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</si>
  <si>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</si>
  <si>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</si>
  <si>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</si>
  <si>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</si>
  <si>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</si>
  <si>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</si>
  <si>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</si>
  <si>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</si>
  <si>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</si>
  <si>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</si>
  <si>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</si>
  <si>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</si>
  <si>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</si>
  <si>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</si>
  <si>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</si>
  <si>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</si>
  <si>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</si>
  <si>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</si>
  <si>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</si>
  <si>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</si>
  <si>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</si>
  <si>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</si>
  <si>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</si>
  <si>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</si>
  <si>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</si>
  <si>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</si>
  <si>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</si>
  <si>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</si>
  <si>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</si>
  <si>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</si>
  <si>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</si>
  <si>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</si>
  <si>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</si>
  <si>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</si>
  <si>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</si>
  <si>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</si>
  <si>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</si>
  <si>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</si>
  <si>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</si>
  <si>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</si>
  <si>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</si>
  <si>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</si>
  <si>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</si>
  <si>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</si>
  <si>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</si>
  <si>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</si>
  <si>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</si>
  <si>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</si>
  <si>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</si>
  <si>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</si>
  <si>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</si>
  <si>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</si>
  <si>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</si>
  <si>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</si>
  <si>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</si>
  <si>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</si>
  <si>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</si>
  <si>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</si>
  <si>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</si>
  <si>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</si>
  <si>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</si>
  <si>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</si>
  <si>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</si>
  <si>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</si>
  <si>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</si>
  <si>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</si>
  <si>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</si>
  <si>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</si>
  <si>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</si>
  <si>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</si>
  <si>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</si>
  <si>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</si>
  <si>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</si>
  <si>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</si>
  <si>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</si>
  <si>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</si>
  <si>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</si>
  <si>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</si>
  <si>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</si>
  <si>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</si>
  <si>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</si>
  <si>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</si>
  <si>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</si>
  <si>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</si>
  <si>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</si>
  <si>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</si>
  <si>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</si>
  <si>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</si>
  <si>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</si>
  <si>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</si>
  <si>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</si>
  <si>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</si>
  <si>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</si>
  <si>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</si>
  <si>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</si>
  <si>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</si>
  <si>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</si>
  <si>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</si>
  <si>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</si>
  <si>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</si>
  <si>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</si>
  <si>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</si>
  <si>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</si>
  <si>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</si>
  <si>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</si>
  <si>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</si>
  <si>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</si>
  <si>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</si>
  <si>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</si>
  <si>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</si>
  <si>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</si>
  <si>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</si>
  <si>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</si>
  <si>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</si>
  <si>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</si>
  <si>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</si>
  <si>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</si>
  <si>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</si>
  <si>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</si>
  <si>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</si>
  <si>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</si>
  <si>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</si>
  <si>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</si>
  <si>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</si>
  <si>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</si>
  <si>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</si>
  <si>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</si>
  <si>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</si>
  <si>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</si>
  <si>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</si>
  <si>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</si>
  <si>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</si>
  <si>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</si>
  <si>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</si>
  <si>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</si>
  <si>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</si>
  <si>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</si>
  <si>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</si>
  <si>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</si>
  <si>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</si>
  <si>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</si>
  <si>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</si>
  <si>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</si>
  <si>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</si>
  <si>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</si>
  <si>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</si>
  <si>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</si>
  <si>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</si>
  <si>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</si>
  <si>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</si>
  <si>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</si>
  <si>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</si>
  <si>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</si>
  <si>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</si>
  <si>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</si>
  <si>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</si>
  <si>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</si>
  <si>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</si>
  <si>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</si>
  <si>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</si>
  <si>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</si>
  <si>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</si>
  <si>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</si>
  <si>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</si>
  <si>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</si>
  <si>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</si>
  <si>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</si>
  <si>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</si>
  <si>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</si>
  <si>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</si>
  <si>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</si>
  <si>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</si>
  <si>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</si>
  <si>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</si>
  <si>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</si>
  <si>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</si>
  <si>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</si>
  <si>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</si>
  <si>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</si>
  <si>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</si>
  <si>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</si>
  <si>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</si>
  <si>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</si>
  <si>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</si>
  <si>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</si>
  <si>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</si>
  <si>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</si>
  <si>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</si>
  <si>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</si>
  <si>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</si>
  <si>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</si>
  <si>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</si>
  <si>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</si>
  <si>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</si>
  <si>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</si>
  <si>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</si>
  <si>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</si>
  <si>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</si>
  <si>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</si>
  <si>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</si>
  <si>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</si>
  <si>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</si>
  <si>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</si>
  <si>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</si>
  <si>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</si>
  <si>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</si>
  <si>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</si>
  <si>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</si>
  <si>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</si>
  <si>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</si>
  <si>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</si>
  <si>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</si>
  <si>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</si>
  <si>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</si>
  <si>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</si>
  <si>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</si>
  <si>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</si>
  <si>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</si>
  <si>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</si>
  <si>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</si>
  <si>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</si>
  <si>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</si>
  <si>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</si>
  <si>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</si>
  <si>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</si>
  <si>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</si>
  <si>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</si>
  <si>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</si>
  <si>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</si>
  <si>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</si>
  <si>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</si>
  <si>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</si>
  <si>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</si>
  <si>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</si>
  <si>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</si>
  <si>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</si>
  <si>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</si>
  <si>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</si>
  <si>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</si>
  <si>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</si>
  <si>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</si>
  <si>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</si>
  <si>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</si>
  <si>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</si>
  <si>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</si>
  <si>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</si>
  <si>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</si>
  <si>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</si>
  <si>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</si>
  <si>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</si>
  <si>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</si>
  <si>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</si>
  <si>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</si>
  <si>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</si>
  <si>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</si>
  <si>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</si>
  <si>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</si>
  <si>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</si>
  <si>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</si>
  <si>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</si>
  <si>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</si>
  <si>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</si>
  <si>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</si>
  <si>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</si>
  <si>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</si>
  <si>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</si>
  <si>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</si>
  <si>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</si>
  <si>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</si>
  <si>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</si>
  <si>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</si>
  <si>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</si>
  <si>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</si>
  <si>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</si>
  <si>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</si>
  <si>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</si>
  <si>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</si>
  <si>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</si>
  <si>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</si>
  <si>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</si>
  <si>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</si>
  <si>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</si>
  <si>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</si>
  <si>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</si>
  <si>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</si>
  <si>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</si>
  <si>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</si>
  <si>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</si>
  <si>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</si>
  <si>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</si>
  <si>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</si>
  <si>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</si>
  <si>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</si>
  <si>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</si>
  <si>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</si>
  <si>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</si>
  <si>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</si>
  <si>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</si>
  <si>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</si>
  <si>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</si>
  <si>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</si>
  <si>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</si>
  <si>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</si>
  <si>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</si>
  <si>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</si>
  <si>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</si>
  <si>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</si>
  <si>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</si>
  <si>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</si>
  <si>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</si>
  <si>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</si>
  <si>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</si>
  <si>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</si>
  <si>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</si>
  <si>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</si>
  <si>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</si>
  <si>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</si>
  <si>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</si>
  <si>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</si>
  <si>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</si>
  <si>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</si>
  <si>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</si>
  <si>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</si>
  <si>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</si>
  <si>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</si>
  <si>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</si>
  <si>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</si>
  <si>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</si>
  <si>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</si>
  <si>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</si>
  <si>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</si>
  <si>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</si>
  <si>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</si>
  <si>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</si>
  <si>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</si>
  <si>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</si>
  <si>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</si>
  <si>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</si>
  <si>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</si>
  <si>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</si>
  <si>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</si>
  <si>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</si>
  <si>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</si>
  <si>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</si>
  <si>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</si>
  <si>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</si>
  <si>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</si>
  <si>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</si>
  <si>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</si>
  <si>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</si>
  <si>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</si>
  <si>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</si>
  <si>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</si>
  <si>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</si>
  <si>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</si>
  <si>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</si>
  <si>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</si>
  <si>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</si>
  <si>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</si>
  <si>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</si>
  <si>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</si>
  <si>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</si>
  <si>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</si>
  <si>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</si>
  <si>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</si>
  <si>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</si>
  <si>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</si>
  <si>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</si>
  <si>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</si>
  <si>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</si>
  <si>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</si>
  <si>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</si>
  <si>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</si>
  <si>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</si>
  <si>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</si>
  <si>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</si>
  <si>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</si>
  <si>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</si>
  <si>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</si>
  <si>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</si>
  <si>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</si>
  <si>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</si>
  <si>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</si>
  <si>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</si>
  <si>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</si>
  <si>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</si>
  <si>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</si>
  <si>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</si>
  <si>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</si>
  <si>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</si>
  <si>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</si>
  <si>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</si>
  <si>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</si>
  <si>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</si>
  <si>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</si>
  <si>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</si>
  <si>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</si>
  <si>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</si>
  <si>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</si>
  <si>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</si>
  <si>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</si>
  <si>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</si>
  <si>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</si>
  <si>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</si>
  <si>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</si>
  <si>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</si>
  <si>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</si>
  <si>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</si>
  <si>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</si>
  <si>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</si>
  <si>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</si>
  <si>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</si>
  <si>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</si>
  <si>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</si>
  <si>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</si>
  <si>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</si>
  <si>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</si>
  <si>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</si>
  <si>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</si>
  <si>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</si>
  <si>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</si>
  <si>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</si>
  <si>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</si>
  <si>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</si>
  <si>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</si>
  <si>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</si>
  <si>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</si>
  <si>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</si>
  <si>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</si>
  <si>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</si>
  <si>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</si>
  <si>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</si>
  <si>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</si>
  <si>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</si>
  <si>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</si>
  <si>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</si>
  <si>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</si>
  <si>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</si>
  <si>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</si>
  <si>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</si>
  <si>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</si>
  <si>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</si>
  <si>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</si>
  <si>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</si>
  <si>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</si>
  <si>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</si>
  <si>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</si>
  <si>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</si>
  <si>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</si>
  <si>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</si>
  <si>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</si>
  <si>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</si>
  <si>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</si>
  <si>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</si>
  <si>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</si>
  <si>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</si>
  <si>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</si>
  <si>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</si>
  <si>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</si>
  <si>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</si>
  <si>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</si>
  <si>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</si>
  <si>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</si>
  <si>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</si>
  <si>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</si>
  <si>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</si>
  <si>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</si>
  <si>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</si>
  <si>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</si>
  <si>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</si>
  <si>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</si>
  <si>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</si>
  <si>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</si>
  <si>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</si>
  <si>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</si>
  <si>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</si>
  <si>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</si>
  <si>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</si>
  <si>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</si>
  <si>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</si>
  <si>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</si>
  <si>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</si>
  <si>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</si>
  <si>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</si>
  <si>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</si>
  <si>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</si>
  <si>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</si>
  <si>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</si>
  <si>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</si>
  <si>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</si>
  <si>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</si>
  <si>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</si>
  <si>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</si>
  <si>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</si>
  <si>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</si>
  <si>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</si>
  <si>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</si>
  <si>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</si>
  <si>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</si>
  <si>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</si>
  <si>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</si>
  <si>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</si>
  <si>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</si>
  <si>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</si>
  <si>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</si>
  <si>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</si>
  <si>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</si>
  <si>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</si>
  <si>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</si>
  <si>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</si>
  <si>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</si>
  <si>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</si>
  <si>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</si>
  <si>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</si>
  <si>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</si>
  <si>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</si>
  <si>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</si>
  <si>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</si>
  <si>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</si>
  <si>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</si>
  <si>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</si>
  <si>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</si>
  <si>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</si>
  <si>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</si>
  <si>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</si>
  <si>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</si>
  <si>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</si>
  <si>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</si>
  <si>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</si>
  <si>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</si>
  <si>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</si>
  <si>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</si>
  <si>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</si>
  <si>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</si>
  <si>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</si>
  <si>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</si>
  <si>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</si>
  <si>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</si>
  <si>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</si>
  <si>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</si>
  <si>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</si>
  <si>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</si>
  <si>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</si>
  <si>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</si>
  <si>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</si>
  <si>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</si>
  <si>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</si>
  <si>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</si>
  <si>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</si>
  <si>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</si>
  <si>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</si>
  <si>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</si>
  <si>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</si>
  <si>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</si>
  <si>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</si>
  <si>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</si>
  <si>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</si>
  <si>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</si>
  <si>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</si>
  <si>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</si>
  <si>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</si>
  <si>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</si>
  <si>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</si>
  <si>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</si>
  <si>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</si>
  <si>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</si>
  <si>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</si>
  <si>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</si>
  <si>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</si>
  <si>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</si>
  <si>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</si>
  <si>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</si>
  <si>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</si>
  <si>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</si>
  <si>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</si>
  <si>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</si>
  <si>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</si>
  <si>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</si>
  <si>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</si>
  <si>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</si>
  <si>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</si>
  <si>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</si>
  <si>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</si>
  <si>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</si>
  <si>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</si>
  <si>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</si>
  <si>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</si>
  <si>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</si>
  <si>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</si>
  <si>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</si>
  <si>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</si>
  <si>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</si>
  <si>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</si>
  <si>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</si>
  <si>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</si>
  <si>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</si>
  <si>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</si>
  <si>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</si>
  <si>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</si>
  <si>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</si>
  <si>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</si>
  <si>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</si>
  <si>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</si>
  <si>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</si>
  <si>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</si>
  <si>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</si>
  <si>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</si>
  <si>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</si>
  <si>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</si>
  <si>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</si>
  <si>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</si>
  <si>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</si>
  <si>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</si>
  <si>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</si>
  <si>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</si>
  <si>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</si>
  <si>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</si>
  <si>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</si>
  <si>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</si>
  <si>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</si>
  <si>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</si>
  <si>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</si>
  <si>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</si>
  <si>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</si>
  <si>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</si>
  <si>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</si>
  <si>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</si>
  <si>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</si>
  <si>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</si>
  <si>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</si>
  <si>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</si>
  <si>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</si>
  <si>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</si>
  <si>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</si>
  <si>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</si>
  <si>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</si>
  <si>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</si>
  <si>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</si>
  <si>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</si>
  <si>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</si>
  <si>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</si>
  <si>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</si>
  <si>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</si>
  <si>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</si>
  <si>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</si>
  <si>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</si>
  <si>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</si>
  <si>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</si>
  <si>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</si>
  <si>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</si>
  <si>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</si>
  <si>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</si>
  <si>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</si>
  <si>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</si>
  <si>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</si>
  <si>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</si>
  <si>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</si>
  <si>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</si>
  <si>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</si>
  <si>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</si>
  <si>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</si>
  <si>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</si>
  <si>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</si>
  <si>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</si>
  <si>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</si>
  <si>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</si>
  <si>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</si>
  <si>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</si>
  <si>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</si>
  <si>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</si>
  <si>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</si>
  <si>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</si>
  <si>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</si>
  <si>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</si>
  <si>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</si>
  <si>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</si>
  <si>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</si>
  <si>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</si>
  <si>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</si>
  <si>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</si>
  <si>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</si>
  <si>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</si>
  <si>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</si>
  <si>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</si>
  <si>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</si>
  <si>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</si>
  <si>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</si>
  <si>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</si>
  <si>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</si>
  <si>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</si>
  <si>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</si>
  <si>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</si>
  <si>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</si>
  <si>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</si>
  <si>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</si>
  <si>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</si>
  <si>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</si>
  <si>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</si>
  <si>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</si>
  <si>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</si>
  <si>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</si>
  <si>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</si>
  <si>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</si>
  <si>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</si>
  <si>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</si>
  <si>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</si>
  <si>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</si>
  <si>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</si>
  <si>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</si>
  <si>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</si>
  <si>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</si>
  <si>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</si>
  <si>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</si>
  <si>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</si>
  <si>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</si>
  <si>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</si>
  <si>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</si>
  <si>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</si>
  <si>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</si>
  <si>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</si>
  <si>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</si>
  <si>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</si>
  <si>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</si>
  <si>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</si>
  <si>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</si>
  <si>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</si>
  <si>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</si>
  <si>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</si>
  <si>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</si>
  <si>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</si>
  <si>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</si>
  <si>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</si>
  <si>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</si>
  <si>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</si>
  <si>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</si>
  <si>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</si>
  <si>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</si>
  <si>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</si>
  <si>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</si>
  <si>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</si>
  <si>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</si>
  <si>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</si>
  <si>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</si>
  <si>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</si>
  <si>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</si>
  <si>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</si>
  <si>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</si>
  <si>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</si>
  <si>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</si>
  <si>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</si>
  <si>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</si>
  <si>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</si>
  <si>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</si>
  <si>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</si>
  <si>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</si>
  <si>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</si>
  <si>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</si>
  <si>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</si>
  <si>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</si>
  <si>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</si>
  <si>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</si>
  <si>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</si>
  <si>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</si>
  <si>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</si>
  <si>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</si>
  <si>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</si>
  <si>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</si>
  <si>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</si>
  <si>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</si>
  <si>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</si>
  <si>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</si>
  <si>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</si>
  <si>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</si>
  <si>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</si>
  <si>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</si>
  <si>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</si>
  <si>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</si>
  <si>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</si>
  <si>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</si>
  <si>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</si>
  <si>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</si>
  <si>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</si>
  <si>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</si>
  <si>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</si>
  <si>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</si>
  <si>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</si>
  <si>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</si>
  <si>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</si>
  <si>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</si>
  <si>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</si>
  <si>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</si>
  <si>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</si>
  <si>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</si>
  <si>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</si>
  <si>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</si>
  <si>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</si>
  <si>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</si>
  <si>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</si>
  <si>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</si>
  <si>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</si>
  <si>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</si>
  <si>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</si>
  <si>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</si>
  <si>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</si>
  <si>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</si>
  <si>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</si>
  <si>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</si>
  <si>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</si>
  <si>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</si>
  <si>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</si>
  <si>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</si>
  <si>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</si>
  <si>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</si>
  <si>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</si>
  <si>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</si>
  <si>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</si>
  <si>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</si>
  <si>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</si>
  <si>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</si>
  <si>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</si>
  <si>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</si>
  <si>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</si>
  <si>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</si>
  <si>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</si>
  <si>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</si>
  <si>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</si>
  <si>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</si>
  <si>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</si>
  <si>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</si>
  <si>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</si>
  <si>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</si>
  <si>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</si>
  <si>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</si>
  <si>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</si>
  <si>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</si>
  <si>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</si>
  <si>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</si>
  <si>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</si>
  <si>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</si>
  <si>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</si>
  <si>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</si>
  <si>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</si>
  <si>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</si>
  <si>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</si>
  <si>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</si>
  <si>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</si>
  <si>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</si>
  <si>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</si>
  <si>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</si>
  <si>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</si>
  <si>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</si>
  <si>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</si>
  <si>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</si>
  <si>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</si>
  <si>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</si>
  <si>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</si>
  <si>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</si>
  <si>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</si>
  <si>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</si>
  <si>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</si>
  <si>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</si>
  <si>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</si>
  <si>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</si>
  <si>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</si>
  <si>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</si>
  <si>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</si>
  <si>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</si>
  <si>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</si>
  <si>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</si>
  <si>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</si>
  <si>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</si>
  <si>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</si>
  <si>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</si>
  <si>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</si>
  <si>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</si>
  <si>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</si>
  <si>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</si>
  <si>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</si>
  <si>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</si>
  <si>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</si>
  <si>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</si>
  <si>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</si>
  <si>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</si>
  <si>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</si>
  <si>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</si>
  <si>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</si>
  <si>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</si>
  <si>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</si>
  <si>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</si>
  <si>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</si>
  <si>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</si>
  <si>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</si>
  <si>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</si>
  <si>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</si>
  <si>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</si>
  <si>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</si>
  <si>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</si>
  <si>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</si>
  <si>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</si>
  <si>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</si>
  <si>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</si>
  <si>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</si>
  <si>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</si>
  <si>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</si>
  <si>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</si>
  <si>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</si>
  <si>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</si>
  <si>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</si>
  <si>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</si>
  <si>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</si>
  <si>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</si>
  <si>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</si>
  <si>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</si>
  <si>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</si>
  <si>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</si>
  <si>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</si>
  <si>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</si>
  <si>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</si>
  <si>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</si>
  <si>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</si>
  <si>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</si>
  <si>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</si>
  <si>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</si>
  <si>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</si>
  <si>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</si>
  <si>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</si>
  <si>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</si>
  <si>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</si>
  <si>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</si>
  <si>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</si>
  <si>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</si>
  <si>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</si>
  <si>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</si>
  <si>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</si>
  <si>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</si>
  <si>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</si>
  <si>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</si>
  <si>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</si>
  <si>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</si>
  <si>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</si>
  <si>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</si>
  <si>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</si>
  <si>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</si>
  <si>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</si>
  <si>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</si>
  <si>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</si>
  <si>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</si>
  <si>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</si>
  <si>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</si>
  <si>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</si>
  <si>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</si>
  <si>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</si>
  <si>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</si>
  <si>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</si>
  <si>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</si>
  <si>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</si>
  <si>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</si>
  <si>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</si>
  <si>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</si>
  <si>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</si>
  <si>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</si>
  <si>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</si>
  <si>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</si>
  <si>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</si>
  <si>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</si>
  <si>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</si>
  <si>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</si>
  <si>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</si>
  <si>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</si>
  <si>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</si>
  <si>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</si>
  <si>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</si>
  <si>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</si>
  <si>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</si>
  <si>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</si>
  <si>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</si>
  <si>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</si>
  <si>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</si>
  <si>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</si>
  <si>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</si>
  <si>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</si>
  <si>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</si>
  <si>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</si>
  <si>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</si>
  <si>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</si>
  <si>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</si>
  <si>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</si>
  <si>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</si>
  <si>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</si>
  <si>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</si>
  <si>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</si>
  <si>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</si>
  <si>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</si>
  <si>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</si>
  <si>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</si>
  <si>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</si>
  <si>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</si>
  <si>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</si>
  <si>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</si>
  <si>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</si>
  <si>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</si>
  <si>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</si>
  <si>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</si>
  <si>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</si>
  <si>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</si>
  <si>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</si>
  <si>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</si>
  <si>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</si>
  <si>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</si>
  <si>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</si>
  <si>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</si>
  <si>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</si>
  <si>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</si>
  <si>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</si>
  <si>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</si>
  <si>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</si>
  <si>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</si>
  <si>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</si>
  <si>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</si>
  <si>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</si>
  <si>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</si>
  <si>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</si>
  <si>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</si>
  <si>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</si>
  <si>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</si>
  <si>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</si>
  <si>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</si>
  <si>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</si>
  <si>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</si>
  <si>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</si>
  <si>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</si>
  <si>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</si>
  <si>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</si>
  <si>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</si>
  <si>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</si>
  <si>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</si>
  <si>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</si>
  <si>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</si>
  <si>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</si>
  <si>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</si>
  <si>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</si>
  <si>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</si>
  <si>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</si>
  <si>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</si>
  <si>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</si>
  <si>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</si>
  <si>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</si>
  <si>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</si>
  <si>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</si>
  <si>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</si>
  <si>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</si>
  <si>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</si>
  <si>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</si>
  <si>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</si>
  <si>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</si>
  <si>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</si>
  <si>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</si>
  <si>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</si>
  <si>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</si>
  <si>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</si>
  <si>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</si>
  <si>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</si>
  <si>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</si>
  <si>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</si>
  <si>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</si>
  <si>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</si>
  <si>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</si>
  <si>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</si>
  <si>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</si>
  <si>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</si>
  <si>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</si>
  <si>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</si>
  <si>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</si>
  <si>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</si>
  <si>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</si>
  <si>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</si>
  <si>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</si>
  <si>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</si>
  <si>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</si>
  <si>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</si>
  <si>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</si>
  <si>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</si>
  <si>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</si>
  <si>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</si>
  <si>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</si>
  <si>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</si>
  <si>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</si>
  <si>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</si>
  <si>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</si>
  <si>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</si>
  <si>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</si>
  <si>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</si>
  <si>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</si>
  <si>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</si>
  <si>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</si>
  <si>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</si>
  <si>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</si>
  <si>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</si>
  <si>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</si>
  <si>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</si>
  <si>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</si>
  <si>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</si>
  <si>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</si>
  <si>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</si>
  <si>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</si>
  <si>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</si>
  <si>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</si>
  <si>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</si>
  <si>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</si>
  <si>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</si>
  <si>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</si>
  <si>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</si>
  <si>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</si>
  <si>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</si>
  <si>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</si>
  <si>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</si>
  <si>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</si>
  <si>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</si>
  <si>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</si>
  <si>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</si>
  <si>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</si>
  <si>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</si>
  <si>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</si>
  <si>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</si>
  <si>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</si>
  <si>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</si>
  <si>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</si>
  <si>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</si>
  <si>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</si>
  <si>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</si>
  <si>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</si>
  <si>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</si>
  <si>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</si>
  <si>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</si>
  <si>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</si>
  <si>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</si>
  <si>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</si>
  <si>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</si>
  <si>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</si>
  <si>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</si>
  <si>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</si>
  <si>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</si>
  <si>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</si>
  <si>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</si>
  <si>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</si>
  <si>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</si>
  <si>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</si>
  <si>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</si>
  <si>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</si>
  <si>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</si>
  <si>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</si>
  <si>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</si>
  <si>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</si>
  <si>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</si>
  <si>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</si>
  <si>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</si>
  <si>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</si>
  <si>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</si>
  <si>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</si>
  <si>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</si>
  <si>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</si>
  <si>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</si>
  <si>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</si>
  <si>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</si>
  <si>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</si>
  <si>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</si>
  <si>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</si>
  <si>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</si>
  <si>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</si>
  <si>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</si>
  <si>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</si>
  <si>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</si>
  <si>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</si>
  <si>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</si>
  <si>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</si>
  <si>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</si>
  <si>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</si>
  <si>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</si>
  <si>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</si>
  <si>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</si>
  <si>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</si>
  <si>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</si>
  <si>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</si>
  <si>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</si>
  <si>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</si>
  <si>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</si>
  <si>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</si>
  <si>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</si>
  <si>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</si>
  <si>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</si>
  <si>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</si>
  <si>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</si>
  <si>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</si>
  <si>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</si>
  <si>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</si>
  <si>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</si>
  <si>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</si>
  <si>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</si>
  <si>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</si>
  <si>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</si>
  <si>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</si>
  <si>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</si>
  <si>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</si>
  <si>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</si>
  <si>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</si>
  <si>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</si>
  <si>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</si>
  <si>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</si>
  <si>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</si>
  <si>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</si>
  <si>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</si>
  <si>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</si>
  <si>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</si>
  <si>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</si>
  <si>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</si>
  <si>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</si>
  <si>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</si>
  <si>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</si>
  <si>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</si>
  <si>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</si>
  <si>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</si>
  <si>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</si>
  <si>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</si>
  <si>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</si>
  <si>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</si>
  <si>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</si>
  <si>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</si>
  <si>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</si>
  <si>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</si>
  <si>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</si>
  <si>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</si>
  <si>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</si>
  <si>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</si>
  <si>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</si>
  <si>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</si>
  <si>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</si>
  <si>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</si>
  <si>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</si>
  <si>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</si>
  <si>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</si>
  <si>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</si>
  <si>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</si>
  <si>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</si>
  <si>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</si>
  <si>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</si>
  <si>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</si>
  <si>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</si>
  <si>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</si>
  <si>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</si>
  <si>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</si>
  <si>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</si>
  <si>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</si>
  <si>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</si>
  <si>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</si>
  <si>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</si>
  <si>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</si>
  <si>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</si>
  <si>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</si>
  <si>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</si>
  <si>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</si>
  <si>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</si>
  <si>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</si>
  <si>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</si>
  <si>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</si>
  <si>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</si>
  <si>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</si>
  <si>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</si>
  <si>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</si>
  <si>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</si>
  <si>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</si>
  <si>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</si>
  <si>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</si>
  <si>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</si>
  <si>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</si>
  <si>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</si>
  <si>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</si>
  <si>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</si>
  <si>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</si>
  <si>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</si>
  <si>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</si>
  <si>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</si>
  <si>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</si>
  <si>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</si>
  <si>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</si>
  <si>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</si>
  <si>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</si>
  <si>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</si>
  <si>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</si>
  <si>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</si>
  <si>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</si>
  <si>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</si>
  <si>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</si>
  <si>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</si>
  <si>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</si>
  <si>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</si>
  <si>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</si>
  <si>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</si>
  <si>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</si>
  <si>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</si>
  <si>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</si>
  <si>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</si>
  <si>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</si>
  <si>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</si>
  <si>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</si>
  <si>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</si>
  <si>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</si>
  <si>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</si>
  <si>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</si>
  <si>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</si>
  <si>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</si>
  <si>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</si>
  <si>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</si>
  <si>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</si>
  <si>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</si>
  <si>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</si>
  <si>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</si>
  <si>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</si>
  <si>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</si>
  <si>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</si>
  <si>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</si>
  <si>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</si>
  <si>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</si>
  <si>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</si>
  <si>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</si>
  <si>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</si>
  <si>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</si>
  <si>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</si>
  <si>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</si>
  <si>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</si>
  <si>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</si>
  <si>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</si>
  <si>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</si>
  <si>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</si>
  <si>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</si>
  <si>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</si>
  <si>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</si>
  <si>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</si>
  <si>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</si>
  <si>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</si>
  <si>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</si>
  <si>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</si>
  <si>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</si>
  <si>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</si>
  <si>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</si>
  <si>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</si>
  <si>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</si>
  <si>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</si>
  <si>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</si>
  <si>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</si>
  <si>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</si>
  <si>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</si>
  <si>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</si>
  <si>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</si>
  <si>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</si>
  <si>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</si>
  <si>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</si>
  <si>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</si>
  <si>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</si>
  <si>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</si>
  <si>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</si>
  <si>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</si>
  <si>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</si>
  <si>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</si>
  <si>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</si>
  <si>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</si>
  <si>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</si>
  <si>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</si>
  <si>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</si>
  <si>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</si>
  <si>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</si>
  <si>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</si>
  <si>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</si>
  <si>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</si>
  <si>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</si>
  <si>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</si>
  <si>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</si>
  <si>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</si>
  <si>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</si>
  <si>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</si>
  <si>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</si>
  <si>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</si>
  <si>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</si>
  <si>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</si>
  <si>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</si>
  <si>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</si>
  <si>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</si>
  <si>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</si>
  <si>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</si>
  <si>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</si>
  <si>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</si>
  <si>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</si>
  <si>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</si>
  <si>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</si>
  <si>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</si>
  <si>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</si>
  <si>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</si>
  <si>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</si>
  <si>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</si>
  <si>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</si>
  <si>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</si>
  <si>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</si>
  <si>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</si>
  <si>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</si>
  <si>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</si>
  <si>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</si>
  <si>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</si>
  <si>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</si>
  <si>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</si>
  <si>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</si>
  <si>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</si>
  <si>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</si>
  <si>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</si>
  <si>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</si>
  <si>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</si>
  <si>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</si>
  <si>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</si>
  <si>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</si>
  <si>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</si>
  <si>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</si>
  <si>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</si>
  <si>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</si>
  <si>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</si>
  <si>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</si>
  <si>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</si>
  <si>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</si>
  <si>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</si>
  <si>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</si>
  <si>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</si>
  <si>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</si>
  <si>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</si>
  <si>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</si>
  <si>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</si>
  <si>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</si>
  <si>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</si>
  <si>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</si>
  <si>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</si>
  <si>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</si>
  <si>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</si>
  <si>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</si>
  <si>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</si>
  <si>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</si>
  <si>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</si>
  <si>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</si>
  <si>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</si>
  <si>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</si>
  <si>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</si>
  <si>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</si>
  <si>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</si>
  <si>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</si>
  <si>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</si>
  <si>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</si>
  <si>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</si>
  <si>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</si>
  <si>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</si>
  <si>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</si>
  <si>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</si>
  <si>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</si>
  <si>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</si>
  <si>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</si>
  <si>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</si>
  <si>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</si>
  <si>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</si>
  <si>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</si>
  <si>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</si>
  <si>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</si>
  <si>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</si>
  <si>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</si>
  <si>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</si>
  <si>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</si>
  <si>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</si>
  <si>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</si>
  <si>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</si>
  <si>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</si>
  <si>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</si>
  <si>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</si>
  <si>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</si>
  <si>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</si>
  <si>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</si>
  <si>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</si>
  <si>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</si>
  <si>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</si>
  <si>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</si>
  <si>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</si>
  <si>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</si>
  <si>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</si>
  <si>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</si>
  <si>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</si>
  <si>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</si>
  <si>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</si>
  <si>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</si>
  <si>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</si>
  <si>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</si>
  <si>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</si>
  <si>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</si>
  <si>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</si>
  <si>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</si>
  <si>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</si>
  <si>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</si>
  <si>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</si>
  <si>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</si>
  <si>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</si>
  <si>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</si>
  <si>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</si>
  <si>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</si>
  <si>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</si>
  <si>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</si>
  <si>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</si>
  <si>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</si>
  <si>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</si>
  <si>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</si>
  <si>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</si>
  <si>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</si>
  <si>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</si>
  <si>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</si>
  <si>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</si>
  <si>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</si>
  <si>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</si>
  <si>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</si>
  <si>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</si>
  <si>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</si>
  <si>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</si>
  <si>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</si>
  <si>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</si>
  <si>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</si>
  <si>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</si>
  <si>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</si>
  <si>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</si>
  <si>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</si>
  <si>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</si>
  <si>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</si>
  <si>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</si>
  <si>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</si>
  <si>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</si>
  <si>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</si>
  <si>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</si>
  <si>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</si>
  <si>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</si>
  <si>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</si>
  <si>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</si>
  <si>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</si>
  <si>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</si>
  <si>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</si>
  <si>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</si>
  <si>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</si>
  <si>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</si>
  <si>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</si>
  <si>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</si>
  <si>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</si>
  <si>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</si>
  <si>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</si>
  <si>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</si>
  <si>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</si>
  <si>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</si>
  <si>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</si>
  <si>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</si>
  <si>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</si>
  <si>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</si>
  <si>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</si>
  <si>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</si>
  <si>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</si>
  <si>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</si>
  <si>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</si>
  <si>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</si>
  <si>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</si>
  <si>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</si>
  <si>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</si>
  <si>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</si>
  <si>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</si>
  <si>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</si>
  <si>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</si>
  <si>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</si>
  <si>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</si>
  <si>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</si>
  <si>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</si>
  <si>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</si>
  <si>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</si>
  <si>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</si>
  <si>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</si>
  <si>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</si>
  <si>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</si>
  <si>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</si>
  <si>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</si>
  <si>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</si>
  <si>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</si>
  <si>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</si>
  <si>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</si>
  <si>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</si>
  <si>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</si>
  <si>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</si>
  <si>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</si>
  <si>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</si>
  <si>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</si>
  <si>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</si>
  <si>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</si>
  <si>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</si>
  <si>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</si>
  <si>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</si>
  <si>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</si>
  <si>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</si>
  <si>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</si>
  <si>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</si>
  <si>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</si>
  <si>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</si>
  <si>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</si>
  <si>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</si>
  <si>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</si>
  <si>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</si>
  <si>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</si>
  <si>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</si>
  <si>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</si>
  <si>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</si>
  <si>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</si>
  <si>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</si>
  <si>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</si>
  <si>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</si>
  <si>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</si>
  <si>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</si>
  <si>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</si>
  <si>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</si>
  <si>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</si>
  <si>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</si>
  <si>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</si>
  <si>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</si>
  <si>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</si>
  <si>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</si>
  <si>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</si>
  <si>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</si>
  <si>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</si>
  <si>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</si>
  <si>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</si>
  <si>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</si>
  <si>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</si>
  <si>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</si>
  <si>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</si>
  <si>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</si>
  <si>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</si>
  <si>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</si>
  <si>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</si>
  <si>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</si>
  <si>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</si>
  <si>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</si>
  <si>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</si>
  <si>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</si>
  <si>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</si>
  <si>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</si>
  <si>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</si>
  <si>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</si>
  <si>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</si>
  <si>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</si>
  <si>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</si>
  <si>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</si>
  <si>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</si>
  <si>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</si>
  <si>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</si>
  <si>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</si>
  <si>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</si>
  <si>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</si>
  <si>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</si>
  <si>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</si>
  <si>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</si>
  <si>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</si>
  <si>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</si>
  <si>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</si>
  <si>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</si>
  <si>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</si>
  <si>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</si>
  <si>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</si>
  <si>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</si>
  <si>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</si>
  <si>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</si>
  <si>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</si>
  <si>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</si>
  <si>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</si>
  <si>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</si>
  <si>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</si>
  <si>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</si>
  <si>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</si>
  <si>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</si>
  <si>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</si>
  <si>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</si>
  <si>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</si>
  <si>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</si>
  <si>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</si>
  <si>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</si>
  <si>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</si>
  <si>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</si>
  <si>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</si>
  <si>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</si>
  <si>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</si>
  <si>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</si>
  <si>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</si>
  <si>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</si>
  <si>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</si>
  <si>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</si>
  <si>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</si>
  <si>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</si>
  <si>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</si>
  <si>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</si>
  <si>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</si>
  <si>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</si>
  <si>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</si>
  <si>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</si>
  <si>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</si>
  <si>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</si>
  <si>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</si>
  <si>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</si>
  <si>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</si>
  <si>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</si>
  <si>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</si>
  <si>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</si>
  <si>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</si>
  <si>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</si>
  <si>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</si>
  <si>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</si>
  <si>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</si>
  <si>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</si>
  <si>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</si>
  <si>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</si>
  <si>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</si>
  <si>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</si>
  <si>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</si>
  <si>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</si>
  <si>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</si>
  <si>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</si>
  <si>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</si>
  <si>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</si>
  <si>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</si>
  <si>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</si>
  <si>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</si>
  <si>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</si>
  <si>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</si>
  <si>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</si>
  <si>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</si>
  <si>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</si>
  <si>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</si>
  <si>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</si>
  <si>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</si>
  <si>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</si>
  <si>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</si>
  <si>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</si>
  <si>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</si>
  <si>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</si>
  <si>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</si>
  <si>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</si>
  <si>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</si>
  <si>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</si>
  <si>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</si>
  <si>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</si>
  <si>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</si>
  <si>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</si>
  <si>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</si>
  <si>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</si>
  <si>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</si>
  <si>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</si>
  <si>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</si>
  <si>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</si>
  <si>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</si>
  <si>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</si>
  <si>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</si>
  <si>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</si>
  <si>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</si>
  <si>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</si>
  <si>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</si>
  <si>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</si>
  <si>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</si>
  <si>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</si>
  <si>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</si>
  <si>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</si>
  <si>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</si>
  <si>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</si>
  <si>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</si>
  <si>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</si>
  <si>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</si>
  <si>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</si>
  <si>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</si>
  <si>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</si>
  <si>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</si>
  <si>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</si>
  <si>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</si>
  <si>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</si>
  <si>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</si>
  <si>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</si>
  <si>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</si>
  <si>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</si>
  <si>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</si>
  <si>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</si>
  <si>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</si>
  <si>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</si>
  <si>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</si>
  <si>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</si>
  <si>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</si>
  <si>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</si>
  <si>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</si>
  <si>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</si>
  <si>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</si>
  <si>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</si>
  <si>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</si>
  <si>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</si>
  <si>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</si>
  <si>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</si>
  <si>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</si>
  <si>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</si>
  <si>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</si>
  <si>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</si>
  <si>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</si>
  <si>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</si>
  <si>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</si>
  <si>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</si>
  <si>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</si>
  <si>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</si>
  <si>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</si>
  <si>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</si>
  <si>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</si>
  <si>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</si>
  <si>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</si>
  <si>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</si>
  <si>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</si>
  <si>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</si>
  <si>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</si>
  <si>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</si>
  <si>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</si>
  <si>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</si>
  <si>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</si>
  <si>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</si>
  <si>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</si>
  <si>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</si>
  <si>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</si>
  <si>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</si>
  <si>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</si>
  <si>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</si>
  <si>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</si>
  <si>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</si>
  <si>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</si>
  <si>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</si>
  <si>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</si>
  <si>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</si>
  <si>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</si>
  <si>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</si>
  <si>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</si>
  <si>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</si>
  <si>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</si>
  <si>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</si>
  <si>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</si>
  <si>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</si>
  <si>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</si>
  <si>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</si>
  <si>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</si>
  <si>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</si>
  <si>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</si>
  <si>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</si>
  <si>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</si>
  <si>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</si>
  <si>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</si>
  <si>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</si>
  <si>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</si>
  <si>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</si>
  <si>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</si>
  <si>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</si>
  <si>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</si>
  <si>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</si>
  <si>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</si>
  <si>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</si>
  <si>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</si>
  <si>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</si>
  <si>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</si>
  <si>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</si>
  <si>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</si>
  <si>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</si>
  <si>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</si>
  <si>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</si>
  <si>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</si>
  <si>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</si>
  <si>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</si>
  <si>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</si>
  <si>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</si>
  <si>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</si>
  <si>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</si>
  <si>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</si>
  <si>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</si>
  <si>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</si>
  <si>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</si>
  <si>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</si>
  <si>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</si>
  <si>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</si>
  <si>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</si>
  <si>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</si>
  <si>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</si>
  <si>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</si>
  <si>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</si>
  <si>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</si>
  <si>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</si>
  <si>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</si>
  <si>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</si>
  <si>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</si>
  <si>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</si>
  <si>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</si>
  <si>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</si>
  <si>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</si>
  <si>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</si>
  <si>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</si>
  <si>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</si>
  <si>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</si>
  <si>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</si>
  <si>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</si>
  <si>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</si>
  <si>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</si>
  <si>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</si>
  <si>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</si>
  <si>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</si>
  <si>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</si>
  <si>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</si>
  <si>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</si>
  <si>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</si>
  <si>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</si>
  <si>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</si>
  <si>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</si>
  <si>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</si>
  <si>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</si>
  <si>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</si>
  <si>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</si>
  <si>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</si>
  <si>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</si>
  <si>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</si>
  <si>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</si>
  <si>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</si>
  <si>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</si>
  <si>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</si>
  <si>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</si>
  <si>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</si>
  <si>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</si>
  <si>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</si>
  <si>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</si>
  <si>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</si>
  <si>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</si>
  <si>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</si>
  <si>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</si>
  <si>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</si>
  <si>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</si>
  <si>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</si>
  <si>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</si>
  <si>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</si>
  <si>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</si>
  <si>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</si>
  <si>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</si>
  <si>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</si>
  <si>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</si>
  <si>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</si>
  <si>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</si>
  <si>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</si>
  <si>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</si>
  <si>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</si>
  <si>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</si>
  <si>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</si>
  <si>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</si>
  <si>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</si>
  <si>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</si>
  <si>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</si>
  <si>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</si>
  <si>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</si>
  <si>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</si>
  <si>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</si>
  <si>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</si>
  <si>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</si>
  <si>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</si>
  <si>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</si>
  <si>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</si>
  <si>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</si>
  <si>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</si>
  <si>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</si>
  <si>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</si>
  <si>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</si>
  <si>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</si>
  <si>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</si>
  <si>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</si>
  <si>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</si>
  <si>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</si>
  <si>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</si>
  <si>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</si>
  <si>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</si>
  <si>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</si>
  <si>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</si>
  <si>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</si>
  <si>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</si>
  <si>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</si>
  <si>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</si>
  <si>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</si>
  <si>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</si>
  <si>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</si>
  <si>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</si>
  <si>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</si>
  <si>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</si>
  <si>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</si>
  <si>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</si>
  <si>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</si>
  <si>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</si>
  <si>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</si>
  <si>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</si>
  <si>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</si>
  <si>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</si>
  <si>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</si>
  <si>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</si>
  <si>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</si>
  <si>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</si>
  <si>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</si>
  <si>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</si>
  <si>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</si>
  <si>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</si>
  <si>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</si>
  <si>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</si>
  <si>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</si>
  <si>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</si>
  <si>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</si>
  <si>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</si>
  <si>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</si>
  <si>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</si>
  <si>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</si>
  <si>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</si>
  <si>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</si>
  <si>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</si>
  <si>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</si>
  <si>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</si>
  <si>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</si>
  <si>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</si>
  <si>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</si>
  <si>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</si>
  <si>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</si>
  <si>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</si>
  <si>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</si>
  <si>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</si>
  <si>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</si>
  <si>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</si>
  <si>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</si>
  <si>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</si>
  <si>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</si>
  <si>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</si>
  <si>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</si>
  <si>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</si>
  <si>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</si>
  <si>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</si>
  <si>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</si>
  <si>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</si>
  <si>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</si>
  <si>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</si>
  <si>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</si>
  <si>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</si>
  <si>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</si>
  <si>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</si>
  <si>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</si>
  <si>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</si>
  <si>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</si>
  <si>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</si>
  <si>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</si>
  <si>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</si>
  <si>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</si>
  <si>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</si>
  <si>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</si>
  <si>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</si>
  <si>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</si>
  <si>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</si>
  <si>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</si>
  <si>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</si>
  <si>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</si>
  <si>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</si>
  <si>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</si>
  <si>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</si>
  <si>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</si>
  <si>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</si>
  <si>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</si>
  <si>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</si>
  <si>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</si>
  <si>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</si>
  <si>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</si>
  <si>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</si>
  <si>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</si>
  <si>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</si>
  <si>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</si>
  <si>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</si>
  <si>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</si>
  <si>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</si>
  <si>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</si>
  <si>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</si>
  <si>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</si>
  <si>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</si>
  <si>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</si>
  <si>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</si>
  <si>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</si>
  <si>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</si>
  <si>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</si>
  <si>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</si>
  <si>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</si>
  <si>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</si>
  <si>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</si>
  <si>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</si>
  <si>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</si>
  <si>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</si>
  <si>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</si>
  <si>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</si>
  <si>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</si>
  <si>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</si>
  <si>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</si>
  <si>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</si>
  <si>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</si>
  <si>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</si>
  <si>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</si>
  <si>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</si>
  <si>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</si>
  <si>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</si>
  <si>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</si>
  <si>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</si>
  <si>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</si>
  <si>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</si>
  <si>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</si>
  <si>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</si>
  <si>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</si>
  <si>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</si>
  <si>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</si>
  <si>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</si>
  <si>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</si>
  <si>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</si>
  <si>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</si>
  <si>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</si>
  <si>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</si>
  <si>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</si>
  <si>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</si>
  <si>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</si>
  <si>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</si>
  <si>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</si>
  <si>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</si>
  <si>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</si>
  <si>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</si>
  <si>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</si>
  <si>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</si>
  <si>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</si>
  <si>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</si>
  <si>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</si>
  <si>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</si>
  <si>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</si>
  <si>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</si>
  <si>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</si>
  <si>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</si>
  <si>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</si>
  <si>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</si>
  <si>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</si>
  <si>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</si>
  <si>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</si>
  <si>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</si>
  <si>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</si>
  <si>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</si>
  <si>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</si>
  <si>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</si>
  <si>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</si>
  <si>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</si>
  <si>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</si>
  <si>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</si>
  <si>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</si>
  <si>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</si>
  <si>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</si>
  <si>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</si>
  <si>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</si>
  <si>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</si>
  <si>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</si>
  <si>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</si>
  <si>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</si>
  <si>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</si>
  <si>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</si>
  <si>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</si>
  <si>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</si>
  <si>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</si>
  <si>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</si>
  <si>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</si>
  <si>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</si>
  <si>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</si>
  <si>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</si>
  <si>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</si>
  <si>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</si>
  <si>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</si>
  <si>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</si>
  <si>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</si>
  <si>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</si>
  <si>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</si>
  <si>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</si>
  <si>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</si>
  <si>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</si>
  <si>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</si>
  <si>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</si>
  <si>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</si>
  <si>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</si>
  <si>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</si>
  <si>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</si>
  <si>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</si>
  <si>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</si>
  <si>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</si>
  <si>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</si>
  <si>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</si>
  <si>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</si>
  <si>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</si>
  <si>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</si>
  <si>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</si>
  <si>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</si>
  <si>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</si>
  <si>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</si>
  <si>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</si>
  <si>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</si>
  <si>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</si>
  <si>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</si>
  <si>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</si>
  <si>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</si>
  <si>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</si>
  <si>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</si>
  <si>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</si>
  <si>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</si>
  <si>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</si>
  <si>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</si>
  <si>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</si>
  <si>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</si>
  <si>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</si>
  <si>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</si>
  <si>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</si>
  <si>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</si>
  <si>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</si>
  <si>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</si>
  <si>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</si>
  <si>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</si>
  <si>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</si>
  <si>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</si>
  <si>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</si>
  <si>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</si>
  <si>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</si>
  <si>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</si>
  <si>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</si>
  <si>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</si>
  <si>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</si>
  <si>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</si>
  <si>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</si>
  <si>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</si>
  <si>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</si>
  <si>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</si>
  <si>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</si>
  <si>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</si>
  <si>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</si>
  <si>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</si>
  <si>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</si>
  <si>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</si>
  <si>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</si>
  <si>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</si>
  <si>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</si>
  <si>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</si>
  <si>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</si>
  <si>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</si>
  <si>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</si>
  <si>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</si>
  <si>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</si>
  <si>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</si>
  <si>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</si>
  <si>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</si>
  <si>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</si>
  <si>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</si>
  <si>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</si>
  <si>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</si>
  <si>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</si>
  <si>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</si>
  <si>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</si>
  <si>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</si>
  <si>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</si>
  <si>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</si>
  <si>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</si>
  <si>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</si>
  <si>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</si>
  <si>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</si>
  <si>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</si>
  <si>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</si>
  <si>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</si>
  <si>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</si>
  <si>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</si>
  <si>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</si>
  <si>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</si>
  <si>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</si>
  <si>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</si>
  <si>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</si>
  <si>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</si>
  <si>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</si>
  <si>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</si>
  <si>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</si>
  <si>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</si>
  <si>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</si>
  <si>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</si>
  <si>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</si>
  <si>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</si>
  <si>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</si>
  <si>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</si>
  <si>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</si>
  <si>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</si>
  <si>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</si>
  <si>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</si>
  <si>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</si>
  <si>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</si>
  <si>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</si>
  <si>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</si>
  <si>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</si>
  <si>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</si>
  <si>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</si>
  <si>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</si>
  <si>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</si>
  <si>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</si>
  <si>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</si>
  <si>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</si>
  <si>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</si>
  <si>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</si>
  <si>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</si>
  <si>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</si>
  <si>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</si>
  <si>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</si>
  <si>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</si>
  <si>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</si>
  <si>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</si>
  <si>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</si>
  <si>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</si>
  <si>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</si>
  <si>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</si>
  <si>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</si>
  <si>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</si>
  <si>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</si>
  <si>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</si>
  <si>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</si>
  <si>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</si>
  <si>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</si>
  <si>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</si>
  <si>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</si>
  <si>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</si>
  <si>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</si>
  <si>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</si>
  <si>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</si>
  <si>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</si>
  <si>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</si>
  <si>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</si>
  <si>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</si>
  <si>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</si>
  <si>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</si>
  <si>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</si>
  <si>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</si>
  <si>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</si>
  <si>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</si>
  <si>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</si>
  <si>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</si>
  <si>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</si>
  <si>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</si>
  <si>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</si>
  <si>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</si>
  <si>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</si>
  <si>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</si>
  <si>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</si>
  <si>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</si>
  <si>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</si>
  <si>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</si>
  <si>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</si>
  <si>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</si>
  <si>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</si>
  <si>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</si>
  <si>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</si>
  <si>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</si>
  <si>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</si>
  <si>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</si>
  <si>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</si>
  <si>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</si>
  <si>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</si>
  <si>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</si>
  <si>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</si>
  <si>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</si>
  <si>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</si>
  <si>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</si>
  <si>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</si>
  <si>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</si>
  <si>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</si>
  <si>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</si>
  <si>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</si>
  <si>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</si>
  <si>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</si>
  <si>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</si>
  <si>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</si>
  <si>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</si>
  <si>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</si>
  <si>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</si>
  <si>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</si>
  <si>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</si>
  <si>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</si>
  <si>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</si>
  <si>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</si>
  <si>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</si>
  <si>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</si>
  <si>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</si>
  <si>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</si>
  <si>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</si>
  <si>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</si>
  <si>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</si>
  <si>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</si>
  <si>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</si>
  <si>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</si>
  <si>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</si>
  <si>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</si>
  <si>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</si>
  <si>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</si>
  <si>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</si>
  <si>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</si>
  <si>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</si>
  <si>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</si>
  <si>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</si>
  <si>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</si>
  <si>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</si>
  <si>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</si>
  <si>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</si>
  <si>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</si>
  <si>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</si>
  <si>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</si>
  <si>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</si>
  <si>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</si>
  <si>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</si>
  <si>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</si>
  <si>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</si>
  <si>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</si>
  <si>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</si>
  <si>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</si>
  <si>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</si>
  <si>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</si>
  <si>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</si>
  <si>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</si>
  <si>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</si>
  <si>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</si>
  <si>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</si>
  <si>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</si>
  <si>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</si>
  <si>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</si>
  <si>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</si>
  <si>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</si>
  <si>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</si>
  <si>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</si>
  <si>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</si>
  <si>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</si>
  <si>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</si>
  <si>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</si>
  <si>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</si>
  <si>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</si>
  <si>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</si>
  <si>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</si>
  <si>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</si>
  <si>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</si>
  <si>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</si>
  <si>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</si>
  <si>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</si>
  <si>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</si>
  <si>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</si>
  <si>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</si>
  <si>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</si>
  <si>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</si>
  <si>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</si>
  <si>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</si>
  <si>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</si>
  <si>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</si>
  <si>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</si>
  <si>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</si>
  <si>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</si>
  <si>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</si>
  <si>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</si>
  <si>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</si>
  <si>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</si>
  <si>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</si>
  <si>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</si>
  <si>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</si>
  <si>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</si>
  <si>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</si>
  <si>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</si>
  <si>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</si>
  <si>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</si>
  <si>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</si>
  <si>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</si>
  <si>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</si>
  <si>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</si>
  <si>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</si>
  <si>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</si>
  <si>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</si>
  <si>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</si>
  <si>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</si>
  <si>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</si>
  <si>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</si>
  <si>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</si>
  <si>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</si>
  <si>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</si>
  <si>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</si>
  <si>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</si>
  <si>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</si>
  <si>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</si>
  <si>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</si>
  <si>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</si>
  <si>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</si>
  <si>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</si>
  <si>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</si>
  <si>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</si>
  <si>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</si>
  <si>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</si>
  <si>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</si>
  <si>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</si>
  <si>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</si>
  <si>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</si>
  <si>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</si>
  <si>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</si>
  <si>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</si>
  <si>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</si>
  <si>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</si>
  <si>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</si>
  <si>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</si>
  <si>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</si>
  <si>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</si>
  <si>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</si>
  <si>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</si>
  <si>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</si>
  <si>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</si>
  <si>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</si>
  <si>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</si>
  <si>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</si>
  <si>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</si>
  <si>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</si>
  <si>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</si>
  <si>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</si>
  <si>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</si>
  <si>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</si>
  <si>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</si>
  <si>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</si>
  <si>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</si>
  <si>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</si>
  <si>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</si>
  <si>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</si>
  <si>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</si>
  <si>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</si>
  <si>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</si>
  <si>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</si>
  <si>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</si>
  <si>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</si>
  <si>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</si>
  <si>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</si>
  <si>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</si>
  <si>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</si>
  <si>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</si>
  <si>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</si>
  <si>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</si>
  <si>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</si>
  <si>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</si>
  <si>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</si>
  <si>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</si>
  <si>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</si>
  <si>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</si>
  <si>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</si>
  <si>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</si>
  <si>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</si>
  <si>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</si>
  <si>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</si>
  <si>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</si>
  <si>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</si>
  <si>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</si>
  <si>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</si>
  <si>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</si>
  <si>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</si>
  <si>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</si>
  <si>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</si>
  <si>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</si>
  <si>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</si>
  <si>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</si>
  <si>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</si>
  <si>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</si>
  <si>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</si>
  <si>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</si>
  <si>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</si>
  <si>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</si>
  <si>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</si>
  <si>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</si>
  <si>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</si>
  <si>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</si>
  <si>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</si>
  <si>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</si>
  <si>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</si>
  <si>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</si>
  <si>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</si>
  <si>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</si>
  <si>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</si>
  <si>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</si>
  <si>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</si>
  <si>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</si>
  <si>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</si>
  <si>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</si>
  <si>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</si>
  <si>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</si>
  <si>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</si>
  <si>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</si>
  <si>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</si>
  <si>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</si>
  <si>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</si>
  <si>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</si>
  <si>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</si>
  <si>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</si>
  <si>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</si>
  <si>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</si>
  <si>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</si>
  <si>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</si>
  <si>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</si>
  <si>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</si>
  <si>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</si>
  <si>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</si>
  <si>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</si>
  <si>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</si>
  <si>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</si>
  <si>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</si>
  <si>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</si>
  <si>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</si>
  <si>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</si>
  <si>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</si>
  <si>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</si>
  <si>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</si>
  <si>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</si>
  <si>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</si>
  <si>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</si>
  <si>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</si>
  <si>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</si>
  <si>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</si>
  <si>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</si>
  <si>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</si>
  <si>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</si>
  <si>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</si>
  <si>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</si>
  <si>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</si>
  <si>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</si>
  <si>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</si>
  <si>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</si>
  <si>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</si>
  <si>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</si>
  <si>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</si>
  <si>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</si>
  <si>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</si>
  <si>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</si>
  <si>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</si>
  <si>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</si>
  <si>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</si>
  <si>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</si>
  <si>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</si>
  <si>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</si>
  <si>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</si>
  <si>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</si>
  <si>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</si>
  <si>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</si>
  <si>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</si>
  <si>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</si>
  <si>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</si>
  <si>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</si>
  <si>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</si>
  <si>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</si>
  <si>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</si>
  <si>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</si>
  <si>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</si>
  <si>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</si>
  <si>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</si>
  <si>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</si>
  <si>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</si>
  <si>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</si>
  <si>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</si>
  <si>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</si>
  <si>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</si>
  <si>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</si>
  <si>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</si>
  <si>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</si>
  <si>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</si>
  <si>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</si>
  <si>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</si>
  <si>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</si>
  <si>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</si>
  <si>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</si>
  <si>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</si>
  <si>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</si>
  <si>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</si>
  <si>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</si>
  <si>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</si>
  <si>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</si>
  <si>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</si>
  <si>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</si>
  <si>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</si>
  <si>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</si>
  <si>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</si>
  <si>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</si>
  <si>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</si>
  <si>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</si>
  <si>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</si>
  <si>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</si>
  <si>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</si>
  <si>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</si>
  <si>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</si>
  <si>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</si>
  <si>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</si>
  <si>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</si>
  <si>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</si>
  <si>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</si>
  <si>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</si>
  <si>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</si>
  <si>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</si>
  <si>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</si>
  <si>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</si>
  <si>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</si>
  <si>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</si>
  <si>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</si>
  <si>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</si>
  <si>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</si>
  <si>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</si>
  <si>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</si>
  <si>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</si>
  <si>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</si>
  <si>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</si>
  <si>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</si>
  <si>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</si>
  <si>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</si>
  <si>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</si>
  <si>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</si>
  <si>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</si>
  <si>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</si>
  <si>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</si>
  <si>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</si>
  <si>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</si>
  <si>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</si>
  <si>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</si>
  <si>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</si>
  <si>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</si>
  <si>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</si>
  <si>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</si>
  <si>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</si>
  <si>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</si>
  <si>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</si>
  <si>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</si>
  <si>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</si>
  <si>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</si>
  <si>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</si>
  <si>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</si>
  <si>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</si>
  <si>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</si>
  <si>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</si>
  <si>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</si>
  <si>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</si>
  <si>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</si>
  <si>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</si>
  <si>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</si>
  <si>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</si>
  <si>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</si>
  <si>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</si>
  <si>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</si>
  <si>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</si>
  <si>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</si>
  <si>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</si>
  <si>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</si>
  <si>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</si>
  <si>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</si>
  <si>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</si>
  <si>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</si>
  <si>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</si>
  <si>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</si>
  <si>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</si>
  <si>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</si>
  <si>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</si>
  <si>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</si>
  <si>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</si>
  <si>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</si>
  <si>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</si>
  <si>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</si>
  <si>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</si>
  <si>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</si>
  <si>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</si>
  <si>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</si>
  <si>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</si>
  <si>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</si>
  <si>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</si>
  <si>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</si>
  <si>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</si>
  <si>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</si>
  <si>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</si>
  <si>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</si>
  <si>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</si>
  <si>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</si>
  <si>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</si>
  <si>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</si>
  <si>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</si>
  <si>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</si>
  <si>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</si>
  <si>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</si>
  <si>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</si>
  <si>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</si>
  <si>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</si>
  <si>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</si>
  <si>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</si>
  <si>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</si>
  <si>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</si>
  <si>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</si>
  <si>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</si>
  <si>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</si>
  <si>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</si>
  <si>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</si>
  <si>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</si>
  <si>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</si>
  <si>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</si>
  <si>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</si>
  <si>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</si>
  <si>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</si>
  <si>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</si>
  <si>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</si>
  <si>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</si>
  <si>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</si>
  <si>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</si>
  <si>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</si>
  <si>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</si>
  <si>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</si>
  <si>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</si>
  <si>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</si>
  <si>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</si>
  <si>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</si>
  <si>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</si>
  <si>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</si>
  <si>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</si>
  <si>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</si>
  <si>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</si>
  <si>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</si>
  <si>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</si>
  <si>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</si>
  <si>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</si>
  <si>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</si>
  <si>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</si>
  <si>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</si>
  <si>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</si>
  <si>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</si>
  <si>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</si>
  <si>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</si>
  <si>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</si>
  <si>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</si>
  <si>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</si>
  <si>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</si>
  <si>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</si>
  <si>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</si>
  <si>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</si>
  <si>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</si>
  <si>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</si>
  <si>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</si>
  <si>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</si>
  <si>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</si>
  <si>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</si>
  <si>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</si>
  <si>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</si>
  <si>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</si>
  <si>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</si>
  <si>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</si>
  <si>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</si>
  <si>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</si>
  <si>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</si>
  <si>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</si>
  <si>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</si>
  <si>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</si>
  <si>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</si>
  <si>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</si>
  <si>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</si>
  <si>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</si>
  <si>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</si>
  <si>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</si>
  <si>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</si>
  <si>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</si>
  <si>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</si>
  <si>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</si>
  <si>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</si>
  <si>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</si>
  <si>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</si>
  <si>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</si>
  <si>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</si>
  <si>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</si>
  <si>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</si>
  <si>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</si>
  <si>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</si>
  <si>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</si>
  <si>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</si>
  <si>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</si>
  <si>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</si>
  <si>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</si>
  <si>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</si>
  <si>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</si>
  <si>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</si>
  <si>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</si>
  <si>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</si>
  <si>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</si>
  <si>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</si>
  <si>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</si>
  <si>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</si>
  <si>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</si>
  <si>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</si>
  <si>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</si>
  <si>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</si>
  <si>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</si>
  <si>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</si>
  <si>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</si>
  <si>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</si>
  <si>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</si>
  <si>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</si>
  <si>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</si>
  <si>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</si>
  <si>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</si>
  <si>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</si>
  <si>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</si>
  <si>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</si>
  <si>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</si>
  <si>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</si>
  <si>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</si>
  <si>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</si>
  <si>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</si>
  <si>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</si>
  <si>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</si>
  <si>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</si>
  <si>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</si>
  <si>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</si>
  <si>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</si>
  <si>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</si>
  <si>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</si>
  <si>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</si>
  <si>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</si>
  <si>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</si>
  <si>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</si>
  <si>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</si>
  <si>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</si>
  <si>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</si>
  <si>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</si>
  <si>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</si>
  <si>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</si>
  <si>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</si>
  <si>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</si>
  <si>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</si>
  <si>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</si>
  <si>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</si>
  <si>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</si>
  <si>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</si>
  <si>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</si>
  <si>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</si>
  <si>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</si>
  <si>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</si>
  <si>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</si>
  <si>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</si>
  <si>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</si>
  <si>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</si>
  <si>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</si>
  <si>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</si>
  <si>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</si>
  <si>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</si>
  <si>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</si>
  <si>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</si>
  <si>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</si>
  <si>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</si>
  <si>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</si>
  <si>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</si>
  <si>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</si>
  <si>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</si>
  <si>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</si>
  <si>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</si>
  <si>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</si>
  <si>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</si>
  <si>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</si>
  <si>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</si>
  <si>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</si>
  <si>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</si>
  <si>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</si>
  <si>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</si>
  <si>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</si>
  <si>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</si>
  <si>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</si>
  <si>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</si>
  <si>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</si>
  <si>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</si>
  <si>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</si>
  <si>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</si>
  <si>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</si>
  <si>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</si>
  <si>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</si>
  <si>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</si>
  <si>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</si>
  <si>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</si>
  <si>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</si>
  <si>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</si>
  <si>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</si>
  <si>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</si>
  <si>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</si>
  <si>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</si>
  <si>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</si>
  <si>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</si>
  <si>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</si>
  <si>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</si>
  <si>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</si>
  <si>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</si>
  <si>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</si>
  <si>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</si>
  <si>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</si>
  <si>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</si>
  <si>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</si>
  <si>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</si>
  <si>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</si>
  <si>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</si>
  <si>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</si>
  <si>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</si>
  <si>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</si>
  <si>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</si>
  <si>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</si>
  <si>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</si>
  <si>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</si>
  <si>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</si>
  <si>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</si>
  <si>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</si>
  <si>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</si>
  <si>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</si>
  <si>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</si>
  <si>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</si>
  <si>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</si>
  <si>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</si>
  <si>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</si>
  <si>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</si>
  <si>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</si>
  <si>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</si>
  <si>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</si>
  <si>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</si>
  <si>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</si>
  <si>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</si>
  <si>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</si>
  <si>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</si>
  <si>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</si>
  <si>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</si>
  <si>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</si>
  <si>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</si>
  <si>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</si>
  <si>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</si>
  <si>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</si>
  <si>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</si>
  <si>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</si>
  <si>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</si>
  <si>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</si>
  <si>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</si>
  <si>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</si>
  <si>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</si>
  <si>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</si>
  <si>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</si>
  <si>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</si>
  <si>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</si>
  <si>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</si>
  <si>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</si>
  <si>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</si>
  <si>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</si>
  <si>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</si>
  <si>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</si>
  <si>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</si>
  <si>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</si>
  <si>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</si>
  <si>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</si>
  <si>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</si>
  <si>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</si>
  <si>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</si>
  <si>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</si>
  <si>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</si>
  <si>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</si>
  <si>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</si>
  <si>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</si>
  <si>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</si>
  <si>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</si>
  <si>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</si>
  <si>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</si>
  <si>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</si>
  <si>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</si>
  <si>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</si>
  <si>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</si>
  <si>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</si>
  <si>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</si>
  <si>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</si>
  <si>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</si>
  <si>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</si>
  <si>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</si>
  <si>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</si>
  <si>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</si>
  <si>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</si>
  <si>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</si>
  <si>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</si>
  <si>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</si>
  <si>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</si>
  <si>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</si>
  <si>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</si>
  <si>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</si>
  <si>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</si>
  <si>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</si>
  <si>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</si>
  <si>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</si>
  <si>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</si>
  <si>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</si>
  <si>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</si>
  <si>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</si>
  <si>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</si>
  <si>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</si>
  <si>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</si>
  <si>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</si>
  <si>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</si>
  <si>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</si>
  <si>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</si>
  <si>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</si>
  <si>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</si>
  <si>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</si>
  <si>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</si>
  <si>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</si>
  <si>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</si>
  <si>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</si>
  <si>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</si>
  <si>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</si>
  <si>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</si>
  <si>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</si>
  <si>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</si>
  <si>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</si>
  <si>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</si>
  <si>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</si>
  <si>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</si>
  <si>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</si>
  <si>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</si>
  <si>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</si>
  <si>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</si>
  <si>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</si>
  <si>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</si>
  <si>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</si>
  <si>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</si>
  <si>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</si>
  <si>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</si>
  <si>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</si>
  <si>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</si>
  <si>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</si>
  <si>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</si>
  <si>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</si>
  <si>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</si>
  <si>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</si>
  <si>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</si>
  <si>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</si>
  <si>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</si>
  <si>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</si>
  <si>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</si>
  <si>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</si>
  <si>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</si>
  <si>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</si>
  <si>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</si>
  <si>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</si>
  <si>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</si>
  <si>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</si>
  <si>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</si>
  <si>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</si>
  <si>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</si>
  <si>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</si>
  <si>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</si>
  <si>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</si>
  <si>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</si>
  <si>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</si>
  <si>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</si>
  <si>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</si>
  <si>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</si>
  <si>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</si>
  <si>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</si>
  <si>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</si>
  <si>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</si>
  <si>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</si>
  <si>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</si>
  <si>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</si>
  <si>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</si>
  <si>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</si>
  <si>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</si>
  <si>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</si>
  <si>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</si>
  <si>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</si>
  <si>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</si>
  <si>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</si>
  <si>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</si>
  <si>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</si>
  <si>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</si>
  <si>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</si>
  <si>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</si>
  <si>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</si>
  <si>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</si>
  <si>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</si>
  <si>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</si>
  <si>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</si>
  <si>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</si>
  <si>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</si>
  <si>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</si>
  <si>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</si>
  <si>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</si>
  <si>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</si>
  <si>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</si>
  <si>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</si>
  <si>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</si>
  <si>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</si>
  <si>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</si>
  <si>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</si>
  <si>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</si>
  <si>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</si>
  <si>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</si>
  <si>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</si>
  <si>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</si>
  <si>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</si>
  <si>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</si>
  <si>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</si>
  <si>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</si>
  <si>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</si>
  <si>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</si>
  <si>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</si>
  <si>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</si>
  <si>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</si>
  <si>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</si>
  <si>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</si>
  <si>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</si>
  <si>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</si>
  <si>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</si>
  <si>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</si>
  <si>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</si>
  <si>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</si>
  <si>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</si>
  <si>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</si>
  <si>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</si>
  <si>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</si>
  <si>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</si>
  <si>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</si>
  <si>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</si>
  <si>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</si>
  <si>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</si>
  <si>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</si>
  <si>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</si>
  <si>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</si>
  <si>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</si>
  <si>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</si>
  <si>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</si>
  <si>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</si>
  <si>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</si>
  <si>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</si>
  <si>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</si>
  <si>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</si>
  <si>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</si>
  <si>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</si>
  <si>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</si>
  <si>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</si>
  <si>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</si>
  <si>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</si>
  <si>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</si>
  <si>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</si>
  <si>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</si>
  <si>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</si>
  <si>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</si>
  <si>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</si>
  <si>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</si>
  <si>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</si>
  <si>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</si>
  <si>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</si>
  <si>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</si>
  <si>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</si>
  <si>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</si>
  <si>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</si>
  <si>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</si>
  <si>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</si>
  <si>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</si>
  <si>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</si>
  <si>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</si>
  <si>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</si>
  <si>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</si>
  <si>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</si>
  <si>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</si>
  <si>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</si>
  <si>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</si>
  <si>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</si>
  <si>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</si>
  <si>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</si>
  <si>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</si>
  <si>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</si>
  <si>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</si>
  <si>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</si>
  <si>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</si>
  <si>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</si>
  <si>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</si>
  <si>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</si>
  <si>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</si>
  <si>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</si>
  <si>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</si>
  <si>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</si>
  <si>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</si>
  <si>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</si>
  <si>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</si>
  <si>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</si>
  <si>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</si>
  <si>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</si>
  <si>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</si>
  <si>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</si>
  <si>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</si>
  <si>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</si>
  <si>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</si>
  <si>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</si>
  <si>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</si>
  <si>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</si>
  <si>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</si>
  <si>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</si>
  <si>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</si>
  <si>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</si>
  <si>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</si>
  <si>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</si>
  <si>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</si>
  <si>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</si>
  <si>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</si>
  <si>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</si>
  <si>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</si>
  <si>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</si>
  <si>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</si>
  <si>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</si>
  <si>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</si>
  <si>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</si>
  <si>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</si>
  <si>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</si>
  <si>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</si>
  <si>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</si>
  <si>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</si>
  <si>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</si>
  <si>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</si>
  <si>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</si>
  <si>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</si>
  <si>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</si>
  <si>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</si>
  <si>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</si>
  <si>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</si>
  <si>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</si>
  <si>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</si>
  <si>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</si>
  <si>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</si>
  <si>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</si>
  <si>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</si>
  <si>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</si>
  <si>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</si>
  <si>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</si>
  <si>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</si>
  <si>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</si>
  <si>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</si>
  <si>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</si>
  <si>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</si>
  <si>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</si>
  <si>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</si>
  <si>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</si>
  <si>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</si>
  <si>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</si>
  <si>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</si>
  <si>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</si>
  <si>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</si>
  <si>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</si>
  <si>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</si>
  <si>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</si>
  <si>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</si>
  <si>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</si>
  <si>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</si>
  <si>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</si>
  <si>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</si>
  <si>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</si>
  <si>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</si>
  <si>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</si>
  <si>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</si>
  <si>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</si>
  <si>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</si>
  <si>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</si>
  <si>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</si>
  <si>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</si>
  <si>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</si>
  <si>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</si>
  <si>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</si>
  <si>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</si>
  <si>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</si>
  <si>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</si>
  <si>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</si>
  <si>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</si>
  <si>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</si>
  <si>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</si>
  <si>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</si>
  <si>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</si>
  <si>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</si>
  <si>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</si>
  <si>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</si>
  <si>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</si>
  <si>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</si>
  <si>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</si>
  <si>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</si>
  <si>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</si>
  <si>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</si>
  <si>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</si>
  <si>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</si>
  <si>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</si>
  <si>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</si>
  <si>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</si>
  <si>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</si>
  <si>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</si>
  <si>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</si>
  <si>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</si>
  <si>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</si>
  <si>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</si>
  <si>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</si>
  <si>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</si>
  <si>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</si>
  <si>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</si>
  <si>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</si>
  <si>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</si>
  <si>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</si>
  <si>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</si>
  <si>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</si>
  <si>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</si>
  <si>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</si>
  <si>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</si>
  <si>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</si>
  <si>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</si>
  <si>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</si>
  <si>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</si>
  <si>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</si>
  <si>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</si>
  <si>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</si>
  <si>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</si>
  <si>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</si>
  <si>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</si>
  <si>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</si>
  <si>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</si>
  <si>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</si>
  <si>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</si>
  <si>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</si>
  <si>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</si>
  <si>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</si>
  <si>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</si>
  <si>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</si>
  <si>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</si>
  <si>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</si>
  <si>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</si>
  <si>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</si>
  <si>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</si>
  <si>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</si>
  <si>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</si>
  <si>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</si>
  <si>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</si>
  <si>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</si>
  <si>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</si>
  <si>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</si>
  <si>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</si>
  <si>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</si>
  <si>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</si>
  <si>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</si>
  <si>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</si>
  <si>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</si>
  <si>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</si>
  <si>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</si>
  <si>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</si>
  <si>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</si>
  <si>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</si>
  <si>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</si>
  <si>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</si>
  <si>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</si>
  <si>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</si>
  <si>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</si>
  <si>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</si>
  <si>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</si>
  <si>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</si>
  <si>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</si>
  <si>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</si>
  <si>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</si>
  <si>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</si>
  <si>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</si>
  <si>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</si>
  <si>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</si>
  <si>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</si>
  <si>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</si>
  <si>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</si>
  <si>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</si>
  <si>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</si>
  <si>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</si>
  <si>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</si>
  <si>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</si>
  <si>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</si>
  <si>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</si>
  <si>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</si>
  <si>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</si>
  <si>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</si>
  <si>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</si>
  <si>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</si>
  <si>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</si>
  <si>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</si>
  <si>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</si>
  <si>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</si>
  <si>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</si>
  <si>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</si>
  <si>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</si>
  <si>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</si>
  <si>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</si>
  <si>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</si>
  <si>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</si>
  <si>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</si>
  <si>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</si>
  <si>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</si>
  <si>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</si>
  <si>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</si>
  <si>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</si>
  <si>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</si>
  <si>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</si>
  <si>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</si>
  <si>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</si>
  <si>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</si>
  <si>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</si>
  <si>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</si>
  <si>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</si>
  <si>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</si>
  <si>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</si>
  <si>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</si>
  <si>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</si>
  <si>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</si>
  <si>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</si>
  <si>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</si>
  <si>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</si>
  <si>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</si>
  <si>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</si>
  <si>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</si>
  <si>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</si>
  <si>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</si>
  <si>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</si>
  <si>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</si>
  <si>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</si>
  <si>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</si>
  <si>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</si>
  <si>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</si>
  <si>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</si>
  <si>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</si>
  <si>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</si>
  <si>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</si>
  <si>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</si>
  <si>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</si>
  <si>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</si>
  <si>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</si>
  <si>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</si>
  <si>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</si>
  <si>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</si>
  <si>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</si>
  <si>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</si>
  <si>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</si>
  <si>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</si>
  <si>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</si>
  <si>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</si>
  <si>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</si>
  <si>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</si>
  <si>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</si>
  <si>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</si>
  <si>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</si>
  <si>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</si>
  <si>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</si>
  <si>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</si>
  <si>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</si>
  <si>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</si>
  <si>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</si>
  <si>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</si>
  <si>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</si>
  <si>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</si>
  <si>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</si>
  <si>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</si>
  <si>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</si>
  <si>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</si>
  <si>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</si>
  <si>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</si>
  <si>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</si>
  <si>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</si>
  <si>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</si>
  <si>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</si>
  <si>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</si>
  <si>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</si>
  <si>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</si>
  <si>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</si>
  <si>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</si>
  <si>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</si>
  <si>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</si>
  <si>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</si>
  <si>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</si>
  <si>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</si>
  <si>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</si>
  <si>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</si>
  <si>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</si>
  <si>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</si>
  <si>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</si>
  <si>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</si>
  <si>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</si>
  <si>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</si>
  <si>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</si>
  <si>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</si>
  <si>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</si>
  <si>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</si>
  <si>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</si>
  <si>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</si>
  <si>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</si>
  <si>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</si>
  <si>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</si>
  <si>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</si>
  <si>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</si>
  <si>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</si>
  <si>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</si>
  <si>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</si>
  <si>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</si>
  <si>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</si>
  <si>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</si>
  <si>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</si>
  <si>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</si>
  <si>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</si>
  <si>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</si>
  <si>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</si>
  <si>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</si>
  <si>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</si>
  <si>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</si>
  <si>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</si>
  <si>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</si>
  <si>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</si>
  <si>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</si>
  <si>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</si>
  <si>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</si>
  <si>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</si>
  <si>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</si>
  <si>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</si>
  <si>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</si>
  <si>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</si>
  <si>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</si>
  <si>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</si>
  <si>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</si>
  <si>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</si>
  <si>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</si>
  <si>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</si>
  <si>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</si>
  <si>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</si>
  <si>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</si>
  <si>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</si>
  <si>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</si>
  <si>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</si>
  <si>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</si>
  <si>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</si>
  <si>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</si>
  <si>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</si>
  <si>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</si>
  <si>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</si>
  <si>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</si>
  <si>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</si>
  <si>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</si>
  <si>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</si>
  <si>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</si>
  <si>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</si>
  <si>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</si>
  <si>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</si>
  <si>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</si>
  <si>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</si>
  <si>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</si>
  <si>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</si>
  <si>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</si>
  <si>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</si>
  <si>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</si>
  <si>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</si>
  <si>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</si>
  <si>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</si>
  <si>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</si>
  <si>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</si>
  <si>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</si>
  <si>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</si>
  <si>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</si>
  <si>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</si>
  <si>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</si>
  <si>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</si>
  <si>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</si>
  <si>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</si>
  <si>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</si>
  <si>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</si>
  <si>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</si>
  <si>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</si>
  <si>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</si>
  <si>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</si>
  <si>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</si>
  <si>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</si>
  <si>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</si>
  <si>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</si>
  <si>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</si>
  <si>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</si>
  <si>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</si>
  <si>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</si>
  <si>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</si>
  <si>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</si>
  <si>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</si>
  <si>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</si>
  <si>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</si>
  <si>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</si>
  <si>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</si>
  <si>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</si>
  <si>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</si>
  <si>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</si>
  <si>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</si>
  <si>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</si>
  <si>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</si>
  <si>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</si>
  <si>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</si>
  <si>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</si>
  <si>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</si>
  <si>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</si>
  <si>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</si>
  <si>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</si>
  <si>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</si>
  <si>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</si>
  <si>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</si>
  <si>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</si>
  <si>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</si>
  <si>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</si>
  <si>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</si>
  <si>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</si>
  <si>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</si>
  <si>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</si>
  <si>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</si>
  <si>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</si>
  <si>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</si>
  <si>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</si>
  <si>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</si>
  <si>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</si>
  <si>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</si>
  <si>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</si>
  <si>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</si>
  <si>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</si>
  <si>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</si>
  <si>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</si>
  <si>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</si>
  <si>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</si>
  <si>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</si>
  <si>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</si>
  <si>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</si>
  <si>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</si>
  <si>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</si>
  <si>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</si>
  <si>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</si>
  <si>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</si>
  <si>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</si>
  <si>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</si>
  <si>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</si>
  <si>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</si>
  <si>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</si>
  <si>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</si>
  <si>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</si>
  <si>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</si>
  <si>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</si>
  <si>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</si>
  <si>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</si>
  <si>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</si>
  <si>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</si>
  <si>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</si>
  <si>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</si>
  <si>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</si>
  <si>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</si>
  <si>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</si>
  <si>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</si>
  <si>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</si>
  <si>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</si>
  <si>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</si>
  <si>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</si>
  <si>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</si>
  <si>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</si>
  <si>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</si>
  <si>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</si>
  <si>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</si>
  <si>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</si>
  <si>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</si>
  <si>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</si>
  <si>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</si>
  <si>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</si>
  <si>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</si>
  <si>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</si>
  <si>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</si>
  <si>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</si>
  <si>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</si>
  <si>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</si>
  <si>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</si>
  <si>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</si>
  <si>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</si>
  <si>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</si>
  <si>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</si>
  <si>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</si>
  <si>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</si>
  <si>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</si>
  <si>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</si>
  <si>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</si>
  <si>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</si>
  <si>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</si>
  <si>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</si>
  <si>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</si>
  <si>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</si>
  <si>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</si>
  <si>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</si>
  <si>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</si>
  <si>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</si>
  <si>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</si>
  <si>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</si>
  <si>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</si>
  <si>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</si>
  <si>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</si>
  <si>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</si>
  <si>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</si>
  <si>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</si>
  <si>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</si>
  <si>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</si>
  <si>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</si>
  <si>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</si>
  <si>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</si>
  <si>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</si>
  <si>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</si>
  <si>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</si>
  <si>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</si>
  <si>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</si>
  <si>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</si>
  <si>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</si>
  <si>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</si>
  <si>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</si>
  <si>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</si>
  <si>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</si>
  <si>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</si>
  <si>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</si>
  <si>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</si>
  <si>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</si>
  <si>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</si>
  <si>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</si>
  <si>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</si>
  <si>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</si>
  <si>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</si>
  <si>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</si>
  <si>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</si>
  <si>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</si>
  <si>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</si>
  <si>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</si>
  <si>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</si>
  <si>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</si>
  <si>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</si>
  <si>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</si>
  <si>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</si>
  <si>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</si>
  <si>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</si>
  <si>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</si>
  <si>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</si>
  <si>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</si>
  <si>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</si>
  <si>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</si>
  <si>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</si>
  <si>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</si>
  <si>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</si>
  <si>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</si>
  <si>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</si>
  <si>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</si>
  <si>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</si>
  <si>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</si>
  <si>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</si>
  <si>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</si>
  <si>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</si>
  <si>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</si>
  <si>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</si>
  <si>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</si>
  <si>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</si>
  <si>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</si>
  <si>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</si>
  <si>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</si>
  <si>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</si>
  <si>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</si>
  <si>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</si>
  <si>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</si>
  <si>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</si>
  <si>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</si>
  <si>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</si>
  <si>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</si>
  <si>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</si>
  <si>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</si>
  <si>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</si>
  <si>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</si>
  <si>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</si>
  <si>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</si>
  <si>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</si>
  <si>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</si>
  <si>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</si>
  <si>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</si>
  <si>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</si>
  <si>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</si>
  <si>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</si>
  <si>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</si>
  <si>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</si>
  <si>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</si>
  <si>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</si>
  <si>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</si>
  <si>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</si>
  <si>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</si>
  <si>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</si>
  <si>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</si>
  <si>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</si>
  <si>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</si>
  <si>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</si>
  <si>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</si>
  <si>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</si>
  <si>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</si>
  <si>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</si>
  <si>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</si>
  <si>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</si>
  <si>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</si>
  <si>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</si>
  <si>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</si>
  <si>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</si>
  <si>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</si>
  <si>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</si>
  <si>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</si>
  <si>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</si>
  <si>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</si>
  <si>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</si>
  <si>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</si>
  <si>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</si>
  <si>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</si>
  <si>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</si>
  <si>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</si>
  <si>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</si>
  <si>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</si>
  <si>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</si>
  <si>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</si>
  <si>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</si>
  <si>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</si>
  <si>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</si>
  <si>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</si>
  <si>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</si>
  <si>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</si>
  <si>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</si>
  <si>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</si>
  <si>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</si>
  <si>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</si>
  <si>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</si>
  <si>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</si>
  <si>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</si>
  <si>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</si>
  <si>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</si>
  <si>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</si>
  <si>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</si>
  <si>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</si>
  <si>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</si>
  <si>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</si>
  <si>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</si>
  <si>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</si>
  <si>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</si>
  <si>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</si>
  <si>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</si>
  <si>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</si>
  <si>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</si>
  <si>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</si>
  <si>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</si>
  <si>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</si>
  <si>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</si>
  <si>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</si>
  <si>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</si>
  <si>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</si>
  <si>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</si>
  <si>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</si>
  <si>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</si>
  <si>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</si>
  <si>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</si>
  <si>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</si>
  <si>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</si>
  <si>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</si>
  <si>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</si>
  <si>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</si>
  <si>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</si>
  <si>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</si>
  <si>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</si>
  <si>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</si>
  <si>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</si>
  <si>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</si>
  <si>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</si>
  <si>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</si>
  <si>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</si>
  <si>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</si>
  <si>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</si>
  <si>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</si>
  <si>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</si>
  <si>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</si>
  <si>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</si>
  <si>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</si>
  <si>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</si>
  <si>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</si>
  <si>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</si>
  <si>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</si>
  <si>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</si>
  <si>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</si>
  <si>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</si>
  <si>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</si>
  <si>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</si>
  <si>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</si>
  <si>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</si>
  <si>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</si>
  <si>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</si>
  <si>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</si>
  <si>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</si>
  <si>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</si>
  <si>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</si>
  <si>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</si>
  <si>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</si>
  <si>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</si>
  <si>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</si>
  <si>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</si>
  <si>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</si>
  <si>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</si>
  <si>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</si>
  <si>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</si>
  <si>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</si>
  <si>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</si>
  <si>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</si>
  <si>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</si>
  <si>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</si>
  <si>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</si>
  <si>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</si>
  <si>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</si>
  <si>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</si>
  <si>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</si>
  <si>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</si>
  <si>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</si>
  <si>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</si>
  <si>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</si>
  <si>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</si>
  <si>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</si>
  <si>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</si>
  <si>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</si>
  <si>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</si>
  <si>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</si>
  <si>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</si>
  <si>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</si>
  <si>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</si>
  <si>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</si>
  <si>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</si>
  <si>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</si>
  <si>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</si>
  <si>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</si>
  <si>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</si>
  <si>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</si>
  <si>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</si>
  <si>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</si>
  <si>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</si>
  <si>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</si>
  <si>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</si>
  <si>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</si>
  <si>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</si>
  <si>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</si>
  <si>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</si>
  <si>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</si>
  <si>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</si>
  <si>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</si>
  <si>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</si>
  <si>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</si>
  <si>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</si>
  <si>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</si>
  <si>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</si>
  <si>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</si>
  <si>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</si>
  <si>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</si>
  <si>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</si>
  <si>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</si>
  <si>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</si>
  <si>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</si>
  <si>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</si>
  <si>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</si>
  <si>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</si>
  <si>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</si>
  <si>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</si>
  <si>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</si>
  <si>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</si>
  <si>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</si>
  <si>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</si>
  <si>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</si>
  <si>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</si>
  <si>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</si>
  <si>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</si>
  <si>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</si>
  <si>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</si>
  <si>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</si>
  <si>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</si>
  <si>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</si>
  <si>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</si>
  <si>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</si>
  <si>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</si>
  <si>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</si>
  <si>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</si>
  <si>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</si>
  <si>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</si>
  <si>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</si>
  <si>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</si>
  <si>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</si>
  <si>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</si>
  <si>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</si>
  <si>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</si>
  <si>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</si>
  <si>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</si>
  <si>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</si>
  <si>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</si>
  <si>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</si>
  <si>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</si>
  <si>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</si>
  <si>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</si>
  <si>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</si>
  <si>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</si>
  <si>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</si>
  <si>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</si>
  <si>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</si>
  <si>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</si>
  <si>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</si>
  <si>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</si>
  <si>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</si>
  <si>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</si>
  <si>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</si>
  <si>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</si>
  <si>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</si>
  <si>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</si>
  <si>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</si>
  <si>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</si>
  <si>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</si>
  <si>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</si>
  <si>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</si>
  <si>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</si>
  <si>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</si>
  <si>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</si>
  <si>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</si>
  <si>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</si>
  <si>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</si>
  <si>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</si>
  <si>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</si>
  <si>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</si>
  <si>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</si>
  <si>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</si>
  <si>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</si>
  <si>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</si>
  <si>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</si>
  <si>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</si>
  <si>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</si>
  <si>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</si>
  <si>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</si>
  <si>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</si>
  <si>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</si>
  <si>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</si>
  <si>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</si>
  <si>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</si>
  <si>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</si>
  <si>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</si>
  <si>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</si>
  <si>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</si>
  <si>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</si>
  <si>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</si>
  <si>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</si>
  <si>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</si>
  <si>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</si>
  <si>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</si>
  <si>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</si>
  <si>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</si>
  <si>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</si>
  <si>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</si>
  <si>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</si>
  <si>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</si>
  <si>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</si>
  <si>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</si>
  <si>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</si>
  <si>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</si>
  <si>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</si>
  <si>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</si>
  <si>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</si>
  <si>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</si>
  <si>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</si>
  <si>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</si>
  <si>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</si>
  <si>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</si>
  <si>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</si>
  <si>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</si>
  <si>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</si>
  <si>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</si>
  <si>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</si>
  <si>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</si>
  <si>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</si>
  <si>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</si>
  <si>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</si>
  <si>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</si>
  <si>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</si>
  <si>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</si>
  <si>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</si>
  <si>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</si>
  <si>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</si>
  <si>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</si>
  <si>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</si>
  <si>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</si>
  <si>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</si>
  <si>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</si>
  <si>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</si>
  <si>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</si>
  <si>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</si>
  <si>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</si>
  <si>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</si>
  <si>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</si>
  <si>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</si>
  <si>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</si>
  <si>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</si>
  <si>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</si>
  <si>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</si>
  <si>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</si>
  <si>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</si>
  <si>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</si>
  <si>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</si>
  <si>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</si>
  <si>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</si>
  <si>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</si>
  <si>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</si>
  <si>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</si>
  <si>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</si>
  <si>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</si>
  <si>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</si>
  <si>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</si>
  <si>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</si>
  <si>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</si>
  <si>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</si>
  <si>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</si>
  <si>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</si>
  <si>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</si>
  <si>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</si>
  <si>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</si>
  <si>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</si>
  <si>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</si>
  <si>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</si>
  <si>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</si>
  <si>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</si>
  <si>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</si>
  <si>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</si>
  <si>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</si>
  <si>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</si>
  <si>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</si>
  <si>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</si>
  <si>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</si>
  <si>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</si>
  <si>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</si>
  <si>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</si>
  <si>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</si>
  <si>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</si>
  <si>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</si>
  <si>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</si>
  <si>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</si>
  <si>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</si>
  <si>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</si>
  <si>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</si>
  <si>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</si>
  <si>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</si>
  <si>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</si>
  <si>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</si>
  <si>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</si>
  <si>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</si>
  <si>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</si>
  <si>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</si>
  <si>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</si>
  <si>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</si>
  <si>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</si>
  <si>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</si>
  <si>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</si>
  <si>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</si>
  <si>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</si>
  <si>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</si>
  <si>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</si>
  <si>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</si>
  <si>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</si>
  <si>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</si>
  <si>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</si>
  <si>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</si>
  <si>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</si>
  <si>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</si>
  <si>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</si>
  <si>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</si>
  <si>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</si>
  <si>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</si>
  <si>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</si>
  <si>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</si>
  <si>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</si>
  <si>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</si>
  <si>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</si>
  <si>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</si>
  <si>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</si>
  <si>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</si>
  <si>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</si>
  <si>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</si>
  <si>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</si>
  <si>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</si>
  <si>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</si>
  <si>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</si>
  <si>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</si>
  <si>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</si>
  <si>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</si>
  <si>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</si>
  <si>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</si>
  <si>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</si>
  <si>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</si>
  <si>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</si>
  <si>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</si>
  <si>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</si>
  <si>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</si>
  <si>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</si>
  <si>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</si>
  <si>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</si>
  <si>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</si>
  <si>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</si>
  <si>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</si>
  <si>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</si>
  <si>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</si>
  <si>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</si>
  <si>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</si>
  <si>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</si>
  <si>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</si>
  <si>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</si>
  <si>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</si>
  <si>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</si>
  <si>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</si>
  <si>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</si>
  <si>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</si>
  <si>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</si>
  <si>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</si>
  <si>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</si>
  <si>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</si>
  <si>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</si>
  <si>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</si>
  <si>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</si>
  <si>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</si>
  <si>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</si>
  <si>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</si>
  <si>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</si>
  <si>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</si>
  <si>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</si>
  <si>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</si>
  <si>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</si>
  <si>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</si>
  <si>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</si>
  <si>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</si>
  <si>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</si>
  <si>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</si>
  <si>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</si>
  <si>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</si>
  <si>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</si>
  <si>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</si>
  <si>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</si>
  <si>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</si>
  <si>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</si>
  <si>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</si>
  <si>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</si>
  <si>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</si>
  <si>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</si>
  <si>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</si>
  <si>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</si>
  <si>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</si>
  <si>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</si>
  <si>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</si>
  <si>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</si>
  <si>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</si>
  <si>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</si>
  <si>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</si>
  <si>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</si>
  <si>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</si>
  <si>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</si>
  <si>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</si>
  <si>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</si>
  <si>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</si>
  <si>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</si>
  <si>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</si>
  <si>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</si>
  <si>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</si>
  <si>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</si>
  <si>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</si>
  <si>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</si>
  <si>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</si>
  <si>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</si>
  <si>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</si>
  <si>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</si>
  <si>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</si>
  <si>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</si>
  <si>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</si>
  <si>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</si>
  <si>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</si>
  <si>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</si>
  <si>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</si>
  <si>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</si>
  <si>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</si>
  <si>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</si>
  <si>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</si>
  <si>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</si>
  <si>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</si>
  <si>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</si>
  <si>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</si>
  <si>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</si>
  <si>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</si>
  <si>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</si>
  <si>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</si>
  <si>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</si>
  <si>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</si>
  <si>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</si>
  <si>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</si>
  <si>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</si>
  <si>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</si>
  <si>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</si>
  <si>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</si>
  <si>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</si>
  <si>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</si>
  <si>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</si>
  <si>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</si>
  <si>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</si>
  <si>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</si>
  <si>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</si>
  <si>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</si>
  <si>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</si>
  <si>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</si>
  <si>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</si>
  <si>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</si>
  <si>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</si>
  <si>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</si>
  <si>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</si>
  <si>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</si>
  <si>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</si>
  <si>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</si>
  <si>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</si>
  <si>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</si>
  <si>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</si>
  <si>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</si>
  <si>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</si>
  <si>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</si>
  <si>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</si>
  <si>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</si>
  <si>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</si>
  <si>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</si>
  <si>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</si>
  <si>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</si>
  <si>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</si>
  <si>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</si>
  <si>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</si>
  <si>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</si>
  <si>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</si>
  <si>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</si>
  <si>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</si>
  <si>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</si>
  <si>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</si>
  <si>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</si>
  <si>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</si>
  <si>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</si>
  <si>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</si>
  <si>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</si>
  <si>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</si>
  <si>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</si>
  <si>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</si>
  <si>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</si>
  <si>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</si>
  <si>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</si>
  <si>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</si>
  <si>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</si>
  <si>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</si>
  <si>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</si>
  <si>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</si>
  <si>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</si>
  <si>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</si>
  <si>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</si>
  <si>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</si>
  <si>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</si>
  <si>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</si>
  <si>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</si>
  <si>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</si>
  <si>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</si>
  <si>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</si>
  <si>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</si>
  <si>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</si>
  <si>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</si>
  <si>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</si>
  <si>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</si>
  <si>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</si>
  <si>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</si>
  <si>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</si>
  <si>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</si>
  <si>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</si>
  <si>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</si>
  <si>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</si>
  <si>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</si>
  <si>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</si>
  <si>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</si>
  <si>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</si>
  <si>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</si>
  <si>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</si>
  <si>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</si>
  <si>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</si>
  <si>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</si>
  <si>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</si>
  <si>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</si>
  <si>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</si>
  <si>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</si>
  <si>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</si>
  <si>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</si>
  <si>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</si>
  <si>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</si>
  <si>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</si>
  <si>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</si>
  <si>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</si>
  <si>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</si>
  <si>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</si>
  <si>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</si>
  <si>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</si>
  <si>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</si>
  <si>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</si>
  <si>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</si>
  <si>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</si>
  <si>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</si>
  <si>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</si>
  <si>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</si>
  <si>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</si>
  <si>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</si>
  <si>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</si>
  <si>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</si>
  <si>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</si>
  <si>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</si>
  <si>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</si>
  <si>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</si>
  <si>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</si>
  <si>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</si>
  <si>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</si>
  <si>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</si>
  <si>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</si>
  <si>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</si>
  <si>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</si>
  <si>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</si>
  <si>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</si>
  <si>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</si>
  <si>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</si>
  <si>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</si>
  <si>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</si>
  <si>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</si>
  <si>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</si>
  <si>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</si>
  <si>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</si>
  <si>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</si>
  <si>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</si>
  <si>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</si>
  <si>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</si>
  <si>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</si>
  <si>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</si>
  <si>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</si>
  <si>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</si>
  <si>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</si>
  <si>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</si>
  <si>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</si>
  <si>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</si>
  <si>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</si>
  <si>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</si>
  <si>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</si>
  <si>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</si>
  <si>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</si>
  <si>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</si>
  <si>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</si>
  <si>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</si>
  <si>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</si>
  <si>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</si>
  <si>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</si>
  <si>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</si>
  <si>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</si>
  <si>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</si>
  <si>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</si>
  <si>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</si>
  <si>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</si>
  <si>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</si>
  <si>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</si>
  <si>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</si>
  <si>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</si>
  <si>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</si>
  <si>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</si>
  <si>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</si>
  <si>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</si>
  <si>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</si>
  <si>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</si>
  <si>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</si>
  <si>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</si>
  <si>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</si>
  <si>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</si>
  <si>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</si>
  <si>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</si>
  <si>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</si>
  <si>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</si>
  <si>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</si>
  <si>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</si>
  <si>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</si>
  <si>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</si>
  <si>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</si>
  <si>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</si>
  <si>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</si>
  <si>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</si>
  <si>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</si>
  <si>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</si>
  <si>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</si>
  <si>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</si>
  <si>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</si>
  <si>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</si>
  <si>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</si>
  <si>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</si>
  <si>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</si>
  <si>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</si>
  <si>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</si>
  <si>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</si>
  <si>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</si>
  <si>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</si>
  <si>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</si>
  <si>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</si>
  <si>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</si>
  <si>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</si>
  <si>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</si>
  <si>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</si>
  <si>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</si>
  <si>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</si>
  <si>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</si>
  <si>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</si>
  <si>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</si>
  <si>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</si>
  <si>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</si>
  <si>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</si>
  <si>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</si>
  <si>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</si>
  <si>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</si>
  <si>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</si>
  <si>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</si>
  <si>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</si>
  <si>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</si>
  <si>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</si>
  <si>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</si>
  <si>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</si>
  <si>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</si>
  <si>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</si>
  <si>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</si>
  <si>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</si>
  <si>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</si>
  <si>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</si>
  <si>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</si>
  <si>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</si>
  <si>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</si>
  <si>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</si>
  <si>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</si>
  <si>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</si>
  <si>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</si>
  <si>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</si>
  <si>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</si>
  <si>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</si>
  <si>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</si>
  <si>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</si>
  <si>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</si>
  <si>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</si>
  <si>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</si>
  <si>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</si>
  <si>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</si>
  <si>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</si>
  <si>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</si>
  <si>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</si>
  <si>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</si>
  <si>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</si>
  <si>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</si>
  <si>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</si>
  <si>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</si>
  <si>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</si>
  <si>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</si>
  <si>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</si>
  <si>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</si>
  <si>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</si>
  <si>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</si>
  <si>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</si>
  <si>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</si>
  <si>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</si>
  <si>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</si>
  <si>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</si>
  <si>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</si>
  <si>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</si>
  <si>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</si>
  <si>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</si>
  <si>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</si>
  <si>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</si>
  <si>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</si>
  <si>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</si>
  <si>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</si>
  <si>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</si>
  <si>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</si>
  <si>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</si>
  <si>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</si>
  <si>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</si>
  <si>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</si>
  <si>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</si>
  <si>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</si>
  <si>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</si>
  <si>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</si>
  <si>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</si>
  <si>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</si>
  <si>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</si>
  <si>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</si>
  <si>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</si>
  <si>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</si>
  <si>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</si>
  <si>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</si>
  <si>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</si>
  <si>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</si>
  <si>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</si>
  <si>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</si>
  <si>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</si>
  <si>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</si>
  <si>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</si>
  <si>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</si>
  <si>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</si>
  <si>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</si>
  <si>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</si>
  <si>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</si>
  <si>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</si>
  <si>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</si>
  <si>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</si>
  <si>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</si>
  <si>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</si>
  <si>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</si>
  <si>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</si>
  <si>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</si>
  <si>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</si>
  <si>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</si>
  <si>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</si>
  <si>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</si>
  <si>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</si>
  <si>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</si>
  <si>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</si>
  <si>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</si>
  <si>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</si>
  <si>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</si>
  <si>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</si>
  <si>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</si>
  <si>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</si>
  <si>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</si>
  <si>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</si>
  <si>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</si>
  <si>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</si>
  <si>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</si>
  <si>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</si>
  <si>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</si>
  <si>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</si>
  <si>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</si>
  <si>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</si>
  <si>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</si>
  <si>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</si>
  <si>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</si>
  <si>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</si>
  <si>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</si>
  <si>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</si>
  <si>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</si>
  <si>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</si>
  <si>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</si>
  <si>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</si>
  <si>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</si>
  <si>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</si>
  <si>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</si>
  <si>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</si>
  <si>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</si>
  <si>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</si>
  <si>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</si>
  <si>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</si>
  <si>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</si>
  <si>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</si>
  <si>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</si>
  <si>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</si>
  <si>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</si>
  <si>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</si>
  <si>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</si>
  <si>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</si>
  <si>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</si>
  <si>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</si>
  <si>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</si>
  <si>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</si>
  <si>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</si>
  <si>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</si>
  <si>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</si>
  <si>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</si>
  <si>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</si>
  <si>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</si>
  <si>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</si>
  <si>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</si>
  <si>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</si>
  <si>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</si>
  <si>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</si>
  <si>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</si>
  <si>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</si>
  <si>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</si>
  <si>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</si>
  <si>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</si>
  <si>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</si>
  <si>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</si>
  <si>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</si>
  <si>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</si>
  <si>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</si>
  <si>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</si>
  <si>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</si>
  <si>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</si>
  <si>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</si>
  <si>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</si>
  <si>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</si>
  <si>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</si>
  <si>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</si>
  <si>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</si>
  <si>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</si>
  <si>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</si>
  <si>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</si>
  <si>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</si>
  <si>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</si>
  <si>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</si>
  <si>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</si>
  <si>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</si>
  <si>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</si>
  <si>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</si>
  <si>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</si>
  <si>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</si>
  <si>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</si>
  <si>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</si>
  <si>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</si>
  <si>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</si>
  <si>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</si>
  <si>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</si>
  <si>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</si>
  <si>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</si>
  <si>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</si>
  <si>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</si>
  <si>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</si>
  <si>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</si>
  <si>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</si>
  <si>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</si>
  <si>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</si>
  <si>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</si>
  <si>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</si>
  <si>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</si>
  <si>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</si>
  <si>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</si>
  <si>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</si>
  <si>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</si>
  <si>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</si>
  <si>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</si>
  <si>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</si>
  <si>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</si>
  <si>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</si>
  <si>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</si>
  <si>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</si>
  <si>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</si>
  <si>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</si>
  <si>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</si>
  <si>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</si>
  <si>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</si>
  <si>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</si>
  <si>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</si>
  <si>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</si>
  <si>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</si>
  <si>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</si>
  <si>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</si>
  <si>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</si>
  <si>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</si>
  <si>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</si>
  <si>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</si>
  <si>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</si>
  <si>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</si>
  <si>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</si>
  <si>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</si>
  <si>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</si>
  <si>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</si>
  <si>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</si>
  <si>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</si>
  <si>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</si>
  <si>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</si>
  <si>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</si>
  <si>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</si>
  <si>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</si>
  <si>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</si>
  <si>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</si>
  <si>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</si>
  <si>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</si>
  <si>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</si>
  <si>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</si>
  <si>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</si>
  <si>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</si>
  <si>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</si>
  <si>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</si>
  <si>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</si>
  <si>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</si>
  <si>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</si>
  <si>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</si>
  <si>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</si>
  <si>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</si>
  <si>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</si>
  <si>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</si>
  <si>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</si>
  <si>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</si>
  <si>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</si>
  <si>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</si>
  <si>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</si>
  <si>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</si>
  <si>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</si>
  <si>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</si>
  <si>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</si>
  <si>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</si>
  <si>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</si>
  <si>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</si>
  <si>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</si>
  <si>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</si>
  <si>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</si>
  <si>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</si>
  <si>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</si>
  <si>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</si>
  <si>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</si>
  <si>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</si>
  <si>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</si>
  <si>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</si>
  <si>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</si>
  <si>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</si>
  <si>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</si>
  <si>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</si>
  <si>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</si>
  <si>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</si>
  <si>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</si>
  <si>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</si>
  <si>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</si>
  <si>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</si>
  <si>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</si>
  <si>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</si>
  <si>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</si>
  <si>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</si>
  <si>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</si>
  <si>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</si>
  <si>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</si>
  <si>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</si>
  <si>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</si>
  <si>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</si>
  <si>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</si>
  <si>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</si>
  <si>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</si>
  <si>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</si>
  <si>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</si>
  <si>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</si>
  <si>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</si>
  <si>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</si>
  <si>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</si>
  <si>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</si>
  <si>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</si>
  <si>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</si>
  <si>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</si>
  <si>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</si>
  <si>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</si>
  <si>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</si>
  <si>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</si>
  <si>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</si>
  <si>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</si>
  <si>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</si>
  <si>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</si>
  <si>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</si>
  <si>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</si>
  <si>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</si>
  <si>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</si>
  <si>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</si>
  <si>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</si>
  <si>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</si>
  <si>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</si>
  <si>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</si>
  <si>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</si>
  <si>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</si>
  <si>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</si>
  <si>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</si>
  <si>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</si>
  <si>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</si>
  <si>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</si>
  <si>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</si>
  <si>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</si>
  <si>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</si>
  <si>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</si>
  <si>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</si>
  <si>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</si>
  <si>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</si>
  <si>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</si>
  <si>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</si>
  <si>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</si>
  <si>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</si>
  <si>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</si>
  <si>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</si>
  <si>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</si>
  <si>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</si>
  <si>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</si>
  <si>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</si>
  <si>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</si>
  <si>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</si>
  <si>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</si>
  <si>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</si>
  <si>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</si>
  <si>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</si>
  <si>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</si>
  <si>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</si>
  <si>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</si>
  <si>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</si>
  <si>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</si>
  <si>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</si>
  <si>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</si>
  <si>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</si>
  <si>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</si>
  <si>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</si>
  <si>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</si>
  <si>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</si>
  <si>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</si>
  <si>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</si>
  <si>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</si>
  <si>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</si>
  <si>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</si>
  <si>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</si>
  <si>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</si>
  <si>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</si>
  <si>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</si>
  <si>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</si>
  <si>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</si>
  <si>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</si>
  <si>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</si>
  <si>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</si>
  <si>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</si>
  <si>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</si>
  <si>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</si>
  <si>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</si>
  <si>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</si>
  <si>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</si>
  <si>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</si>
  <si>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</si>
  <si>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</si>
  <si>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</si>
  <si>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</si>
  <si>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</si>
  <si>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</si>
  <si>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</si>
  <si>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</si>
  <si>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</si>
  <si>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</si>
  <si>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</si>
  <si>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</si>
  <si>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</si>
  <si>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</si>
  <si>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</si>
  <si>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</si>
  <si>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</si>
  <si>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</si>
  <si>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</si>
  <si>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</si>
  <si>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</si>
  <si>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</si>
  <si>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</si>
  <si>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</si>
  <si>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</si>
  <si>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</si>
  <si>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</si>
  <si>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</si>
  <si>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</si>
  <si>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</si>
  <si>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</si>
  <si>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</si>
  <si>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</si>
  <si>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</si>
  <si>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</si>
  <si>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</si>
  <si>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</si>
  <si>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</si>
  <si>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</si>
  <si>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</si>
  <si>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</si>
  <si>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</si>
  <si>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</si>
  <si>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</si>
  <si>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</si>
  <si>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</si>
  <si>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</si>
  <si>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</si>
  <si>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</si>
  <si>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</si>
  <si>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</si>
  <si>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</si>
  <si>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</si>
  <si>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</si>
  <si>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</si>
  <si>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</si>
  <si>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</si>
  <si>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</si>
  <si>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</si>
  <si>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</si>
  <si>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</si>
  <si>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</si>
  <si>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</si>
  <si>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</si>
  <si>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</si>
  <si>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</si>
  <si>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</si>
  <si>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</si>
  <si>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</si>
  <si>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</si>
  <si>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</si>
  <si>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</si>
  <si>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</si>
  <si>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</si>
  <si>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</si>
  <si>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</si>
  <si>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</si>
  <si>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</si>
  <si>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</si>
  <si>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</si>
  <si>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</si>
  <si>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</si>
  <si>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</si>
  <si>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</si>
  <si>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</si>
  <si>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</si>
  <si>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</si>
  <si>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</si>
  <si>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</si>
  <si>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</si>
  <si>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</si>
  <si>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</si>
  <si>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</si>
  <si>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</si>
  <si>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</si>
  <si>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</si>
  <si>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</si>
  <si>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</si>
  <si>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</si>
  <si>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</si>
  <si>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</si>
  <si>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</si>
  <si>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</si>
  <si>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</si>
  <si>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</si>
  <si>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</si>
  <si>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</si>
  <si>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</si>
  <si>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</si>
  <si>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</si>
  <si>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</si>
  <si>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</si>
  <si>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</si>
  <si>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</si>
  <si>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</si>
  <si>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</si>
  <si>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</si>
  <si>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</si>
  <si>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</si>
  <si>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</si>
  <si>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</si>
  <si>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</si>
  <si>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</si>
  <si>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</si>
  <si>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</si>
  <si>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</si>
  <si>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</si>
  <si>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</si>
  <si>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</si>
  <si>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</si>
  <si>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</si>
  <si>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</si>
  <si>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</si>
  <si>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</si>
  <si>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</si>
  <si>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</si>
  <si>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</si>
  <si>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</si>
  <si>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</si>
  <si>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</si>
  <si>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</si>
  <si>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</si>
  <si>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</si>
  <si>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</si>
  <si>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</si>
  <si>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</si>
  <si>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</si>
  <si>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</si>
  <si>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</si>
  <si>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</si>
  <si>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</si>
  <si>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</si>
  <si>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</si>
  <si>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</si>
  <si>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</si>
  <si>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</si>
  <si>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</si>
  <si>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</si>
  <si>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</si>
  <si>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</si>
  <si>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</si>
  <si>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</si>
  <si>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</si>
  <si>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</si>
  <si>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</si>
  <si>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</si>
  <si>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</si>
  <si>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</si>
  <si>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</si>
  <si>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</si>
  <si>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</si>
  <si>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</si>
  <si>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</si>
  <si>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</si>
  <si>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</si>
  <si>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</si>
  <si>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</si>
  <si>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</si>
  <si>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</si>
  <si>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</si>
  <si>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</si>
  <si>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</si>
  <si>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</si>
  <si>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</si>
  <si>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</si>
  <si>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</si>
  <si>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</si>
  <si>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</si>
  <si>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</si>
  <si>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</si>
  <si>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</si>
  <si>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</si>
  <si>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</si>
  <si>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</si>
  <si>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</si>
  <si>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</si>
  <si>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</si>
  <si>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</si>
  <si>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</si>
  <si>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</si>
  <si>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</si>
  <si>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</si>
  <si>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</si>
  <si>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</si>
  <si>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</si>
  <si>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</si>
  <si>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</si>
  <si>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</si>
  <si>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</si>
  <si>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</si>
  <si>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</si>
  <si>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</si>
  <si>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</si>
  <si>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</si>
  <si>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</si>
  <si>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</si>
  <si>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</si>
  <si>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</si>
  <si>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</si>
  <si>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</si>
  <si>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</si>
  <si>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</si>
  <si>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</si>
  <si>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</si>
  <si>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</si>
  <si>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</si>
  <si>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</si>
  <si>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</si>
  <si>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</si>
  <si>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</si>
  <si>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</si>
  <si>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</si>
  <si>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</si>
  <si>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</si>
  <si>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</si>
  <si>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</si>
  <si>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</si>
  <si>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</si>
  <si>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</si>
  <si>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</si>
  <si>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</si>
  <si>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</si>
  <si>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</si>
  <si>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</si>
  <si>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</si>
  <si>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</si>
  <si>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</si>
  <si>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</si>
  <si>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</si>
  <si>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</si>
  <si>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</si>
  <si>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</si>
  <si>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</si>
  <si>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</si>
  <si>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</si>
  <si>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</si>
  <si>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</si>
  <si>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</si>
  <si>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</si>
  <si>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</si>
  <si>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</si>
  <si>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</si>
  <si>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</si>
  <si>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</si>
  <si>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</si>
  <si>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</si>
  <si>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</si>
  <si>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</si>
  <si>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</si>
  <si>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</si>
  <si>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</si>
  <si>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</si>
  <si>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</si>
  <si>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</si>
  <si>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</si>
  <si>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</si>
  <si>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</si>
  <si>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</si>
  <si>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</si>
  <si>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</si>
  <si>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</si>
  <si>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</si>
  <si>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</si>
  <si>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</si>
  <si>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</si>
  <si>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</si>
  <si>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</si>
  <si>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</si>
  <si>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</si>
  <si>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</si>
  <si>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</si>
  <si>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</si>
  <si>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</si>
  <si>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</si>
  <si>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</si>
  <si>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</si>
  <si>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</si>
  <si>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</si>
  <si>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</si>
  <si>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</si>
  <si>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</si>
  <si>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</si>
  <si>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</si>
  <si>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</si>
  <si>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</si>
  <si>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</si>
  <si>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</si>
  <si>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</si>
  <si>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</si>
  <si>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</si>
  <si>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</si>
  <si>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</si>
  <si>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</si>
  <si>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</si>
  <si>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</si>
  <si>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</si>
  <si>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</si>
  <si>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</si>
  <si>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</si>
  <si>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</si>
  <si>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</si>
  <si>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</si>
  <si>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</si>
  <si>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</si>
  <si>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</si>
  <si>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</si>
  <si>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</si>
  <si>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</si>
  <si>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</si>
  <si>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</si>
  <si>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</si>
  <si>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</si>
  <si>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</si>
  <si>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</si>
  <si>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</si>
  <si>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</si>
  <si>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</si>
  <si>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</si>
  <si>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</si>
  <si>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</si>
  <si>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</si>
  <si>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</si>
  <si>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</si>
  <si>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</si>
  <si>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</si>
  <si>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</si>
  <si>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</si>
  <si>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</si>
  <si>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</si>
  <si>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</si>
  <si>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</si>
  <si>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</si>
  <si>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</si>
  <si>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</si>
  <si>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</si>
  <si>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</si>
  <si>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</si>
  <si>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</si>
  <si>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</si>
  <si>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</si>
  <si>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</si>
  <si>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</si>
  <si>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</si>
  <si>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</si>
  <si>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</si>
  <si>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</si>
  <si>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</si>
  <si>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</si>
  <si>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</si>
  <si>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</si>
  <si>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</si>
  <si>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</si>
  <si>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</si>
  <si>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</si>
  <si>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</si>
  <si>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</si>
  <si>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</si>
  <si>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</si>
  <si>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</si>
  <si>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</si>
  <si>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</si>
  <si>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</si>
  <si>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</si>
  <si>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</si>
  <si>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</si>
  <si>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</si>
  <si>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</si>
  <si>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</si>
  <si>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</si>
  <si>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</si>
  <si>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</si>
  <si>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</si>
  <si>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</si>
  <si>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</si>
  <si>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</si>
  <si>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</si>
  <si>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</si>
  <si>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</si>
  <si>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</si>
  <si>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</si>
  <si>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</si>
  <si>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</si>
  <si>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</si>
  <si>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</si>
  <si>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</si>
  <si>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</si>
  <si>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</si>
  <si>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</si>
  <si>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</si>
  <si>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</si>
  <si>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</si>
  <si>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</si>
  <si>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</si>
  <si>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</si>
  <si>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</si>
  <si>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</si>
  <si>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</si>
  <si>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</si>
  <si>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</si>
  <si>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</si>
  <si>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</si>
  <si>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</si>
  <si>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</si>
  <si>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</si>
  <si>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</si>
  <si>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</si>
  <si>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</si>
  <si>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</si>
  <si>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</si>
  <si>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</si>
  <si>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</si>
  <si>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</si>
  <si>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</si>
  <si>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</si>
  <si>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</si>
  <si>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</si>
  <si>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</si>
  <si>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</si>
  <si>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</si>
  <si>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</si>
  <si>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</si>
  <si>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</si>
  <si>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</si>
  <si>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</si>
  <si>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</si>
  <si>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</si>
  <si>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</si>
  <si>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</si>
  <si>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</si>
  <si>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</si>
  <si>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</si>
  <si>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</si>
  <si>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</si>
  <si>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</si>
  <si>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</si>
  <si>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</si>
  <si>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</si>
  <si>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</si>
  <si>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</si>
  <si>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</si>
  <si>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</si>
  <si>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</si>
  <si>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</si>
  <si>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</si>
  <si>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</si>
  <si>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</si>
  <si>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</si>
  <si>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</si>
  <si>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</si>
  <si>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</si>
  <si>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</si>
  <si>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</si>
  <si>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</si>
  <si>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</si>
  <si>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</si>
  <si>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</si>
  <si>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</si>
  <si>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</si>
  <si>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</si>
  <si>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</si>
  <si>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</si>
  <si>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</si>
  <si>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</si>
  <si>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</si>
  <si>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</si>
  <si>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</si>
  <si>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</si>
  <si>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</si>
  <si>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</si>
  <si>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</si>
  <si>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</si>
  <si>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</si>
  <si>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</si>
  <si>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</si>
  <si>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</si>
  <si>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</si>
  <si>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</si>
  <si>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</si>
  <si>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</si>
  <si>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</si>
  <si>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</si>
  <si>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</si>
  <si>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</si>
  <si>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</si>
  <si>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</si>
  <si>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</si>
  <si>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</si>
  <si>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</si>
  <si>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</si>
  <si>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</si>
  <si>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</si>
  <si>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</si>
  <si>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</si>
  <si>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</si>
  <si>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</si>
  <si>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</si>
  <si>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</si>
  <si>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</si>
  <si>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</si>
  <si>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</si>
  <si>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</si>
  <si>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</si>
  <si>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</si>
  <si>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</si>
  <si>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</si>
  <si>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</si>
  <si>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</si>
  <si>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</si>
  <si>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</si>
  <si>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</si>
  <si>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</si>
  <si>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</si>
  <si>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</si>
  <si>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</si>
  <si>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</si>
  <si>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</si>
  <si>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</si>
  <si>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</si>
  <si>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</si>
  <si>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</si>
  <si>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</si>
  <si>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</si>
  <si>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</si>
  <si>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</si>
  <si>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</si>
  <si>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</si>
  <si>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</si>
  <si>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</si>
  <si>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</si>
  <si>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</si>
  <si>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</si>
  <si>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</si>
  <si>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</si>
  <si>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</si>
  <si>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</si>
  <si>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</si>
  <si>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</si>
  <si>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</si>
  <si>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</si>
  <si>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</si>
  <si>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</si>
  <si>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</si>
  <si>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</si>
  <si>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</si>
  <si>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</si>
  <si>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</si>
  <si>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</si>
  <si>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</si>
  <si>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</si>
  <si>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</si>
  <si>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</si>
  <si>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</si>
  <si>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</si>
  <si>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</si>
  <si>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</si>
  <si>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</si>
  <si>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</si>
  <si>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</si>
  <si>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</si>
  <si>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</si>
  <si>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</si>
  <si>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</si>
  <si>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</si>
  <si>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</si>
  <si>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</si>
  <si>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</si>
  <si>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</si>
  <si>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</si>
  <si>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</si>
  <si>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</si>
  <si>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</si>
  <si>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</si>
  <si>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</si>
  <si>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</si>
  <si>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</si>
  <si>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</si>
  <si>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</si>
  <si>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</si>
  <si>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</si>
  <si>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</si>
  <si>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</si>
  <si>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</si>
  <si>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</si>
  <si>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</si>
  <si>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</si>
  <si>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</si>
  <si>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</si>
  <si>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</si>
  <si>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</si>
  <si>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</si>
  <si>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</si>
  <si>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</si>
  <si>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</si>
  <si>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</si>
  <si>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</si>
  <si>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</si>
  <si>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</si>
  <si>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</si>
  <si>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</si>
  <si>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</si>
  <si>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</si>
  <si>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</si>
  <si>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</si>
  <si>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</si>
  <si>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</si>
  <si>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</si>
  <si>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</si>
  <si>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</si>
  <si>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</si>
  <si>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</si>
  <si>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</si>
  <si>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</si>
  <si>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</si>
  <si>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</si>
  <si>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</si>
  <si>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</si>
  <si>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</si>
  <si>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</si>
  <si>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</si>
  <si>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</si>
  <si>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</si>
  <si>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</si>
  <si>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</si>
  <si>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</si>
  <si>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</si>
  <si>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</si>
  <si>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</si>
  <si>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</si>
  <si>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</si>
  <si>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</si>
  <si>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</si>
  <si>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</si>
  <si>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</si>
  <si>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</si>
  <si>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</si>
  <si>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</si>
  <si>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</si>
  <si>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</si>
  <si>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</si>
  <si>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</si>
  <si>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</si>
  <si>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</si>
  <si>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</si>
  <si>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</si>
  <si>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</si>
  <si>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</si>
  <si>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</si>
  <si>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</si>
  <si>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</si>
  <si>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</si>
  <si>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</si>
  <si>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</si>
  <si>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</si>
  <si>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</si>
  <si>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</si>
  <si>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</si>
  <si>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</si>
  <si>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</si>
  <si>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</si>
  <si>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</si>
  <si>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</si>
  <si>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</si>
  <si>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</si>
  <si>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</si>
  <si>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</si>
  <si>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</si>
  <si>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</si>
  <si>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</si>
  <si>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</si>
  <si>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</si>
  <si>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</si>
  <si>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</si>
  <si>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</si>
  <si>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</si>
  <si>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</si>
  <si>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</si>
  <si>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</si>
  <si>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</si>
  <si>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</si>
  <si>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</si>
  <si>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</si>
  <si>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</si>
  <si>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</si>
  <si>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</si>
  <si>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</si>
  <si>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</si>
  <si>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</si>
  <si>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</si>
  <si>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</si>
  <si>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</si>
  <si>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</si>
  <si>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</si>
  <si>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</si>
  <si>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</si>
  <si>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</si>
  <si>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</si>
  <si>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</si>
  <si>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</si>
  <si>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</si>
  <si>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</si>
  <si>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</si>
  <si>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</si>
  <si>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</si>
  <si>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</si>
  <si>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</si>
  <si>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</si>
  <si>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</si>
  <si>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</si>
  <si>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</si>
  <si>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</si>
  <si>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</si>
  <si>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</si>
  <si>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</si>
  <si>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</si>
  <si>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</si>
  <si>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</si>
  <si>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</si>
  <si>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</si>
  <si>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</si>
  <si>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</si>
  <si>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</si>
  <si>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</si>
  <si>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</si>
  <si>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</si>
  <si>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</si>
  <si>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</si>
  <si>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</si>
  <si>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</si>
  <si>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</si>
  <si>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</si>
  <si>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</si>
  <si>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</si>
  <si>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</si>
  <si>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</si>
  <si>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</si>
  <si>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</si>
  <si>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</si>
  <si>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</si>
  <si>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</si>
  <si>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</si>
  <si>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</si>
  <si>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</si>
  <si>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</si>
  <si>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</si>
  <si>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</si>
  <si>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</si>
  <si>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</si>
  <si>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</si>
  <si>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</si>
  <si>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</si>
  <si>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</si>
  <si>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</si>
  <si>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</si>
  <si>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</si>
  <si>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</si>
  <si>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</si>
  <si>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</si>
  <si>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</si>
  <si>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</si>
  <si>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</si>
  <si>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</si>
  <si>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</si>
  <si>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</si>
  <si>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</si>
  <si>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</si>
  <si>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</si>
  <si>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</si>
  <si>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</si>
  <si>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</si>
  <si>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</si>
  <si>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</si>
  <si>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</si>
  <si>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</si>
  <si>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</si>
  <si>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</si>
  <si>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</si>
  <si>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</si>
  <si>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</si>
  <si>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</si>
  <si>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</si>
  <si>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</si>
  <si>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</si>
  <si>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</si>
  <si>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</si>
  <si>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</si>
  <si>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</si>
  <si>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</si>
  <si>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</si>
  <si>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</si>
  <si>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</si>
  <si>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</si>
  <si>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</si>
  <si>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</si>
  <si>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</si>
  <si>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</si>
  <si>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</si>
  <si>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</si>
  <si>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</si>
  <si>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</si>
  <si>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</si>
  <si>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</si>
  <si>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</si>
  <si>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</si>
  <si>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</si>
  <si>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</si>
  <si>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</si>
  <si>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</si>
  <si>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</si>
  <si>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</si>
  <si>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</si>
  <si>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</si>
  <si>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</si>
  <si>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</si>
  <si>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</si>
  <si>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</si>
  <si>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</si>
  <si>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</si>
  <si>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</si>
  <si>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</si>
  <si>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</si>
  <si>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</si>
  <si>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</si>
  <si>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</si>
  <si>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</si>
  <si>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</si>
  <si>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</si>
  <si>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</si>
  <si>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</si>
  <si>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</si>
  <si>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</si>
  <si>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</si>
  <si>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</si>
  <si>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</si>
  <si>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</si>
  <si>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</si>
  <si>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</si>
  <si>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</si>
  <si>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</si>
  <si>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</si>
  <si>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</si>
  <si>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</si>
  <si>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</si>
  <si>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</si>
  <si>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</si>
  <si>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</si>
  <si>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</si>
  <si>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</si>
  <si>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</si>
  <si>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</si>
  <si>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</si>
  <si>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</si>
  <si>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</si>
  <si>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</si>
  <si>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</si>
  <si>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</si>
  <si>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</si>
  <si>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</si>
  <si>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</si>
  <si>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</si>
  <si>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</si>
  <si>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</si>
  <si>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</si>
  <si>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</si>
  <si>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</si>
  <si>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</si>
  <si>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</si>
  <si>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</si>
  <si>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</si>
  <si>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</si>
  <si>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</si>
  <si>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</si>
  <si>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</si>
  <si>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</si>
  <si>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</si>
  <si>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</si>
  <si>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</si>
  <si>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</si>
  <si>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</si>
  <si>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</si>
  <si>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</si>
  <si>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</si>
  <si>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</si>
  <si>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</si>
  <si>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</si>
  <si>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</si>
  <si>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</si>
  <si>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</si>
  <si>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</si>
  <si>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</si>
  <si>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</si>
  <si>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</si>
  <si>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</si>
  <si>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</si>
  <si>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</si>
  <si>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</si>
  <si>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</si>
  <si>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</si>
  <si>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</si>
  <si>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</si>
  <si>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</si>
  <si>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</si>
  <si>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</si>
  <si>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</si>
  <si>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</si>
  <si>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</si>
  <si>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</si>
  <si>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</si>
  <si>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</si>
  <si>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</si>
  <si>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</si>
  <si>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</si>
  <si>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</si>
  <si>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</si>
  <si>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</si>
  <si>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</si>
  <si>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</si>
  <si>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</si>
  <si>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</si>
  <si>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</si>
  <si>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</si>
  <si>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</si>
  <si>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</si>
  <si>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</si>
  <si>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</si>
  <si>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</si>
  <si>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</si>
  <si>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</si>
  <si>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</si>
  <si>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</si>
  <si>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</si>
  <si>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</si>
  <si>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</si>
  <si>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</si>
  <si>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</si>
  <si>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</si>
  <si>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</si>
  <si>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</si>
  <si>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</si>
  <si>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</si>
  <si>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</si>
  <si>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</si>
  <si>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</si>
  <si>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</si>
  <si>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</si>
  <si>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</si>
  <si>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</si>
  <si>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</si>
  <si>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</si>
  <si>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</si>
  <si>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</si>
  <si>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</si>
  <si>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</si>
  <si>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</si>
  <si>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</si>
  <si>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</si>
  <si>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</si>
  <si>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</si>
  <si>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</si>
  <si>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</si>
  <si>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</si>
  <si>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</si>
  <si>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</si>
  <si>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</si>
  <si>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</si>
  <si>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</si>
  <si>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</si>
  <si>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</si>
  <si>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</si>
  <si>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</si>
  <si>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</si>
  <si>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</si>
  <si>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</si>
  <si>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</si>
  <si>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</si>
  <si>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</si>
  <si>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</si>
  <si>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</si>
  <si>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</si>
  <si>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</si>
  <si>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</si>
  <si>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</si>
  <si>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</si>
  <si>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</si>
  <si>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</si>
  <si>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</si>
  <si>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</si>
  <si>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</si>
  <si>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</si>
  <si>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</si>
  <si>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</si>
  <si>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</si>
  <si>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</si>
  <si>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</si>
  <si>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</si>
  <si>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</si>
  <si>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</si>
  <si>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</si>
  <si>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</si>
  <si>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</si>
  <si>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</si>
  <si>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</si>
  <si>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</si>
  <si>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</si>
  <si>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</si>
  <si>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</si>
  <si>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</si>
  <si>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</si>
  <si>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</si>
  <si>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</si>
  <si>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</si>
  <si>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</si>
  <si>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</si>
  <si>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</si>
  <si>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</si>
  <si>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</si>
  <si>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</si>
  <si>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</si>
  <si>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</si>
  <si>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</si>
  <si>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</si>
  <si>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</si>
  <si>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</si>
  <si>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</si>
  <si>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</si>
  <si>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</si>
  <si>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</si>
  <si>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</si>
  <si>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</si>
  <si>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</si>
  <si>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</si>
  <si>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</si>
  <si>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</si>
  <si>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</si>
  <si>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</si>
  <si>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</si>
  <si>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</si>
  <si>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</si>
  <si>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</si>
  <si>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</si>
  <si>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</si>
  <si>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</si>
  <si>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</si>
  <si>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</si>
  <si>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</si>
  <si>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</si>
  <si>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</si>
  <si>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</si>
  <si>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</si>
  <si>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</si>
  <si>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</si>
  <si>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</si>
  <si>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</si>
  <si>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</si>
  <si>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</si>
  <si>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</si>
  <si>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</si>
  <si>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</si>
  <si>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</si>
  <si>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</si>
  <si>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</si>
  <si>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</si>
  <si>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</si>
  <si>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</si>
  <si>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</si>
  <si>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</si>
  <si>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</si>
  <si>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</si>
  <si>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</si>
  <si>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</si>
  <si>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</si>
  <si>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</si>
  <si>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</si>
  <si>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</si>
  <si>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</si>
  <si>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</si>
  <si>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</si>
  <si>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</si>
  <si>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</si>
  <si>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</si>
  <si>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</si>
  <si>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</si>
  <si>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</si>
  <si>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</si>
  <si>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</si>
  <si>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</si>
  <si>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</si>
  <si>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</si>
  <si>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</si>
  <si>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</si>
  <si>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</si>
  <si>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</si>
  <si>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</si>
  <si>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</si>
  <si>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</si>
  <si>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</si>
  <si>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</si>
  <si>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</si>
  <si>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</si>
  <si>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</si>
  <si>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</si>
  <si>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</si>
  <si>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</si>
  <si>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</si>
  <si>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</si>
  <si>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</si>
  <si>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</si>
  <si>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</si>
  <si>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</si>
  <si>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</si>
  <si>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</si>
  <si>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</si>
  <si>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</si>
  <si>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</si>
  <si>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</si>
  <si>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</si>
  <si>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</si>
  <si>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</si>
  <si>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</si>
  <si>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</si>
  <si>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</si>
  <si>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</si>
  <si>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</si>
  <si>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</si>
  <si>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</si>
  <si>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</si>
  <si>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</si>
  <si>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</si>
  <si>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</si>
  <si>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</si>
  <si>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</si>
  <si>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</si>
  <si>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</si>
  <si>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</si>
  <si>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</si>
  <si>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</si>
  <si>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</si>
  <si>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</si>
  <si>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</si>
  <si>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</si>
  <si>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</si>
  <si>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</si>
  <si>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</si>
  <si>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</si>
  <si>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</si>
  <si>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</si>
  <si>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</si>
  <si>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</si>
  <si>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</si>
  <si>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</si>
  <si>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</si>
  <si>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</si>
  <si>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</si>
  <si>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</si>
  <si>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</si>
  <si>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</si>
  <si>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</si>
  <si>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</si>
  <si>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</si>
  <si>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</si>
  <si>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</si>
  <si>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</si>
  <si>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</si>
  <si>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</si>
  <si>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</si>
  <si>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</si>
  <si>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</si>
  <si>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</si>
  <si>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</si>
  <si>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</si>
  <si>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</si>
  <si>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</si>
  <si>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</si>
  <si>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</si>
  <si>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</si>
  <si>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</si>
  <si>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</si>
  <si>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</si>
  <si>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</si>
  <si>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</si>
  <si>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</si>
  <si>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</si>
  <si>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</si>
  <si>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</si>
  <si>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</si>
  <si>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</si>
  <si>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</si>
  <si>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</si>
  <si>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</si>
  <si>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</si>
  <si>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</si>
  <si>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</si>
  <si>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</si>
  <si>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</si>
  <si>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</si>
  <si>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</si>
  <si>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</si>
  <si>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</si>
  <si>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</si>
  <si>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</si>
  <si>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</si>
  <si>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</si>
  <si>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</si>
  <si>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</si>
  <si>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</si>
  <si>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</si>
  <si>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</si>
  <si>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</si>
  <si>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</si>
  <si>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</si>
  <si>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</si>
  <si>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</si>
  <si>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</si>
  <si>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</si>
  <si>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</si>
  <si>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</si>
  <si>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</si>
  <si>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</si>
  <si>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</si>
  <si>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</si>
  <si>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</si>
  <si>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</si>
  <si>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</si>
  <si>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</si>
  <si>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</si>
  <si>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</si>
  <si>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</si>
  <si>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</si>
  <si>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</si>
  <si>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</si>
  <si>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</si>
  <si>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</si>
  <si>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</si>
  <si>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</si>
  <si>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</si>
  <si>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</si>
  <si>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</si>
  <si>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</si>
  <si>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</si>
  <si>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</si>
  <si>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</si>
  <si>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</si>
  <si>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</si>
  <si>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</si>
  <si>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</si>
  <si>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</si>
  <si>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</si>
  <si>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</si>
  <si>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</si>
  <si>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</si>
  <si>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</si>
  <si>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</si>
  <si>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</si>
  <si>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</si>
  <si>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</si>
  <si>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</si>
  <si>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</si>
  <si>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</si>
  <si>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</si>
  <si>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</si>
  <si>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</si>
  <si>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</si>
  <si>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</si>
  <si>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</si>
  <si>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</si>
  <si>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</si>
  <si>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</si>
  <si>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</si>
  <si>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</si>
  <si>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</si>
  <si>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</si>
  <si>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</si>
  <si>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</si>
  <si>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</si>
  <si>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</si>
  <si>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</si>
  <si>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</si>
  <si>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</si>
  <si>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</si>
  <si>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</si>
  <si>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</si>
  <si>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</si>
  <si>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</si>
  <si>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</si>
  <si>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</si>
  <si>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</si>
  <si>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</si>
  <si>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</si>
  <si>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</si>
  <si>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</si>
  <si>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</si>
  <si>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</si>
  <si>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</si>
  <si>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</si>
  <si>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</si>
  <si>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</si>
  <si>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</si>
  <si>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</si>
  <si>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</si>
  <si>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</si>
  <si>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</si>
  <si>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</si>
  <si>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</si>
  <si>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</si>
  <si>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</si>
  <si>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</si>
  <si>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</si>
  <si>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</si>
  <si>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</si>
  <si>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</si>
  <si>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</si>
  <si>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</si>
  <si>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</si>
  <si>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</si>
  <si>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</si>
  <si>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</si>
  <si>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</si>
  <si>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</si>
  <si>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</si>
  <si>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</si>
  <si>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</si>
  <si>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</si>
  <si>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</si>
  <si>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</si>
  <si>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</si>
  <si>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</si>
  <si>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</si>
  <si>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</si>
  <si>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</si>
  <si>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</si>
  <si>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</si>
  <si>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</si>
  <si>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</si>
  <si>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</si>
  <si>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</si>
  <si>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</si>
  <si>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</si>
  <si>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</si>
  <si>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</si>
  <si>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</si>
  <si>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</si>
  <si>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</si>
  <si>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</si>
  <si>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</si>
  <si>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</si>
  <si>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</si>
  <si>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</si>
  <si>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</si>
  <si>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</si>
  <si>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</si>
  <si>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</si>
  <si>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</si>
  <si>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</si>
  <si>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</si>
  <si>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</si>
  <si>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</si>
  <si>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</si>
  <si>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</si>
  <si>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</si>
  <si>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</si>
  <si>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</si>
  <si>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</si>
  <si>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</si>
  <si>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</si>
  <si>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</si>
  <si>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</si>
  <si>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</si>
  <si>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</si>
  <si>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</si>
  <si>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</si>
  <si>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</si>
  <si>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</si>
  <si>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</si>
  <si>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</si>
  <si>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</si>
  <si>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</si>
  <si>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</si>
  <si>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</si>
  <si>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</si>
  <si>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</si>
  <si>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</si>
  <si>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</si>
  <si>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</si>
  <si>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</si>
  <si>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</si>
  <si>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</si>
  <si>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</si>
  <si>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</si>
  <si>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</si>
  <si>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</si>
  <si>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</si>
  <si>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</si>
  <si>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</si>
  <si>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</si>
  <si>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</si>
  <si>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</si>
  <si>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</si>
  <si>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</si>
  <si>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</si>
  <si>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</si>
  <si>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</si>
  <si>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</si>
  <si>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</si>
  <si>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</si>
  <si>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</si>
  <si>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</si>
  <si>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</si>
  <si>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</si>
  <si>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</si>
  <si>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</si>
  <si>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</si>
  <si>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</si>
  <si>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</si>
  <si>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</si>
  <si>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</si>
  <si>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</si>
  <si>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</si>
  <si>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</si>
  <si>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</si>
  <si>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</si>
  <si>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</si>
  <si>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</si>
  <si>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</si>
  <si>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</si>
  <si>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</si>
  <si>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</si>
  <si>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</si>
  <si>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</si>
  <si>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</si>
  <si>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</si>
  <si>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</si>
  <si>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</si>
  <si>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</si>
  <si>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</si>
  <si>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</si>
  <si>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</si>
  <si>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</si>
  <si>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</si>
  <si>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</si>
  <si>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</si>
  <si>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</si>
  <si>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</si>
  <si>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</si>
  <si>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</si>
  <si>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</si>
  <si>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</si>
  <si>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</si>
  <si>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</si>
  <si>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</si>
  <si>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</si>
  <si>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</si>
  <si>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</si>
  <si>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</si>
  <si>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</si>
  <si>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</si>
  <si>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</si>
  <si>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</si>
  <si>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</si>
  <si>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</si>
  <si>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</si>
  <si>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</si>
  <si>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</si>
  <si>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</si>
  <si>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</si>
  <si>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</si>
  <si>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</si>
  <si>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</si>
  <si>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</si>
  <si>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</si>
  <si>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</si>
  <si>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</si>
  <si>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</si>
  <si>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</si>
  <si>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</si>
  <si>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</si>
  <si>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</si>
  <si>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</si>
  <si>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</si>
  <si>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</si>
  <si>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</si>
  <si>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</si>
  <si>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</si>
  <si>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</si>
  <si>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</si>
  <si>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</si>
  <si>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</si>
  <si>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</si>
  <si>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</si>
  <si>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</si>
  <si>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</si>
  <si>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</si>
  <si>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</si>
  <si>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</si>
  <si>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</si>
  <si>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</si>
  <si>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</si>
  <si>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</si>
  <si>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</si>
  <si>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</si>
  <si>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</si>
  <si>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</si>
  <si>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</si>
  <si>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</si>
  <si>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</si>
  <si>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</si>
  <si>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</si>
  <si>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</si>
  <si>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</si>
  <si>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</si>
  <si>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</si>
  <si>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</si>
  <si>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</si>
  <si>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</si>
  <si>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</si>
  <si>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</si>
  <si>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</si>
  <si>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</si>
  <si>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</si>
  <si>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</si>
  <si>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</si>
  <si>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</si>
  <si>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</si>
  <si>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</si>
  <si>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</si>
  <si>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</si>
  <si>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</si>
  <si>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</si>
  <si>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</si>
  <si>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</si>
  <si>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</si>
  <si>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</si>
  <si>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</si>
  <si>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</si>
  <si>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</si>
  <si>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</si>
  <si>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</si>
  <si>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</si>
  <si>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</si>
  <si>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</si>
  <si>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</si>
  <si>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</si>
  <si>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</si>
  <si>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</si>
  <si>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</si>
  <si>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</si>
  <si>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</si>
  <si>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</si>
  <si>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</si>
  <si>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</si>
  <si>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</si>
  <si>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</si>
  <si>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</si>
  <si>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</si>
  <si>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</si>
  <si>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</si>
  <si>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</si>
  <si>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</si>
  <si>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</si>
  <si>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</si>
  <si>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</si>
  <si>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</si>
  <si>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</si>
  <si>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</si>
  <si>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</si>
  <si>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</si>
  <si>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</si>
  <si>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</si>
  <si>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</si>
  <si>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</si>
  <si>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</si>
  <si>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</si>
  <si>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</si>
  <si>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</si>
  <si>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</si>
  <si>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</si>
  <si>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</si>
  <si>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</si>
  <si>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</si>
  <si>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</si>
  <si>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</si>
  <si>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</si>
  <si>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</si>
  <si>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</si>
  <si>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</si>
  <si>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</si>
  <si>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</si>
  <si>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</si>
  <si>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</si>
  <si>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</si>
  <si>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</si>
  <si>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</si>
  <si>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</si>
  <si>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</si>
  <si>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</si>
  <si>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</si>
  <si>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</si>
  <si>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</si>
  <si>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</si>
  <si>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</si>
  <si>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</si>
  <si>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</si>
  <si>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</si>
  <si>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</si>
  <si>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</si>
  <si>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</si>
  <si>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</si>
  <si>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</si>
  <si>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</si>
  <si>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</si>
  <si>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</si>
  <si>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</si>
  <si>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</si>
  <si>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</si>
  <si>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</si>
  <si>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</si>
  <si>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</si>
  <si>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</si>
  <si>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</si>
  <si>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</si>
  <si>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</si>
  <si>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</si>
  <si>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</si>
  <si>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</si>
  <si>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</si>
  <si>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</si>
  <si>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</si>
  <si>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</si>
  <si>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</si>
  <si>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</si>
  <si>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</si>
  <si>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</si>
  <si>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</si>
  <si>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</si>
  <si>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</si>
  <si>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</si>
  <si>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</si>
  <si>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</si>
  <si>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</si>
  <si>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</si>
  <si>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</si>
  <si>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</si>
  <si>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</si>
  <si>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</si>
  <si>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</si>
  <si>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</si>
  <si>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</si>
  <si>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</si>
  <si>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</si>
  <si>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</si>
  <si>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</si>
  <si>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</si>
  <si>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</si>
  <si>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</si>
  <si>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</si>
  <si>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</si>
  <si>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</si>
  <si>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</si>
  <si>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</si>
  <si>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</si>
  <si>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</si>
  <si>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</si>
  <si>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</si>
  <si>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</si>
  <si>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</si>
  <si>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</si>
  <si>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</si>
  <si>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</si>
  <si>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</si>
  <si>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</si>
  <si>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</si>
  <si>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</si>
  <si>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</si>
  <si>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</si>
  <si>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</si>
  <si>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</si>
  <si>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</si>
  <si>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</si>
  <si>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</si>
  <si>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</si>
  <si>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</si>
  <si>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</si>
  <si>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</si>
  <si>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</si>
  <si>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</si>
  <si>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</si>
  <si>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</si>
  <si>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</si>
  <si>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</si>
  <si>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</si>
  <si>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</si>
  <si>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</si>
  <si>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</si>
  <si>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</si>
  <si>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</si>
  <si>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</si>
  <si>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</si>
  <si>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</si>
  <si>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</si>
  <si>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</si>
  <si>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</si>
  <si>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</si>
  <si>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</si>
  <si>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</si>
  <si>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</si>
  <si>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</si>
  <si>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</si>
  <si>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</si>
  <si>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</si>
  <si>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</si>
  <si>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</si>
  <si>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</si>
  <si>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</si>
  <si>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</si>
  <si>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</si>
  <si>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</si>
  <si>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</si>
  <si>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</si>
  <si>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</si>
  <si>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</si>
  <si>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</si>
  <si>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</si>
  <si>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</si>
  <si>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</si>
  <si>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</si>
  <si>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</si>
  <si>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</si>
  <si>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</si>
  <si>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</si>
  <si>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</si>
  <si>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</si>
  <si>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</si>
  <si>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</si>
  <si>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</si>
  <si>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</si>
  <si>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</si>
  <si>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</si>
  <si>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</si>
  <si>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</si>
  <si>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</si>
  <si>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</si>
  <si>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</si>
  <si>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</si>
  <si>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</si>
  <si>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</si>
  <si>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</si>
  <si>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</si>
  <si>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</si>
  <si>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</si>
  <si>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</si>
  <si>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</si>
  <si>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</si>
  <si>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</si>
  <si>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</si>
  <si>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</si>
  <si>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</si>
  <si>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</si>
  <si>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</si>
  <si>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</si>
  <si>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</si>
  <si>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</si>
  <si>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</si>
  <si>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</si>
  <si>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</si>
  <si>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</si>
  <si>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</si>
  <si>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</si>
  <si>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</si>
  <si>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</si>
  <si>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</si>
  <si>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</si>
  <si>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</si>
  <si>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</si>
  <si>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</si>
  <si>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</si>
  <si>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</si>
  <si>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</si>
  <si>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</si>
  <si>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</si>
  <si>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</si>
  <si>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</si>
  <si>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</si>
  <si>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</si>
  <si>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</si>
  <si>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</si>
  <si>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</si>
  <si>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</si>
  <si>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</si>
  <si>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</si>
  <si>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</si>
  <si>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</si>
  <si>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</si>
  <si>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</si>
  <si>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</si>
  <si>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</si>
  <si>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</si>
  <si>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</si>
  <si>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</si>
  <si>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</si>
  <si>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</si>
  <si>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</si>
  <si>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</si>
  <si>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</si>
  <si>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</si>
  <si>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</si>
  <si>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</si>
  <si>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</si>
  <si>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</si>
  <si>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</si>
  <si>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</si>
  <si>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</si>
  <si>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</si>
  <si>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</si>
  <si>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</si>
  <si>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</si>
  <si>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</si>
  <si>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</si>
  <si>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</si>
  <si>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</si>
  <si>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</si>
  <si>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</si>
  <si>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</si>
  <si>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</si>
  <si>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</si>
  <si>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</si>
  <si>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</si>
  <si>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</si>
  <si>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</si>
  <si>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</si>
  <si>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</si>
  <si>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</si>
  <si>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</si>
  <si>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</si>
  <si>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</si>
  <si>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</si>
  <si>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</si>
  <si>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</si>
  <si>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</si>
  <si>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</si>
  <si>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</si>
  <si>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</si>
  <si>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</si>
  <si>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</si>
  <si>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</si>
  <si>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</si>
  <si>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</si>
  <si>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</si>
  <si>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</si>
  <si>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</si>
  <si>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</si>
  <si>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</si>
  <si>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</si>
  <si>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</si>
  <si>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</si>
  <si>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</si>
  <si>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</si>
  <si>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</si>
  <si>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</si>
  <si>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</si>
  <si>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</si>
  <si>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</si>
  <si>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</si>
  <si>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</si>
  <si>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</si>
  <si>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</si>
  <si>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</si>
  <si>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</si>
  <si>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</si>
  <si>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</si>
  <si>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</si>
  <si>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</si>
  <si>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</si>
  <si>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</si>
  <si>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</si>
  <si>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</si>
  <si>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</si>
  <si>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</si>
  <si>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</si>
  <si>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</si>
  <si>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</si>
  <si>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</si>
  <si>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</si>
  <si>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</si>
  <si>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</si>
  <si>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</si>
  <si>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</si>
  <si>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</si>
  <si>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</si>
  <si>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</si>
  <si>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</si>
  <si>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</si>
  <si>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</si>
  <si>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</si>
  <si>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</si>
  <si>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</si>
  <si>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</si>
  <si>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</si>
  <si>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</si>
  <si>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</si>
  <si>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</si>
  <si>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</si>
  <si>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</si>
  <si>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</si>
  <si>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</si>
  <si>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</si>
  <si>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</si>
  <si>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</si>
  <si>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</si>
  <si>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</si>
  <si>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</si>
  <si>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</si>
  <si>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</si>
  <si>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</si>
  <si>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</si>
  <si>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</si>
  <si>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</si>
  <si>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</si>
  <si>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</si>
  <si>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</si>
  <si>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</si>
  <si>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</si>
  <si>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</si>
  <si>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</si>
  <si>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</si>
  <si>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</si>
  <si>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</si>
  <si>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</si>
  <si>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</si>
  <si>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</si>
  <si>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</si>
  <si>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</si>
  <si>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</si>
  <si>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</si>
  <si>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</si>
  <si>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</si>
  <si>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</si>
  <si>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</si>
  <si>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</si>
  <si>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</si>
  <si>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</si>
  <si>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</si>
  <si>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</si>
  <si>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</si>
  <si>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</si>
  <si>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</si>
  <si>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</si>
  <si>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</si>
  <si>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</si>
  <si>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</si>
  <si>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</si>
  <si>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</si>
  <si>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</si>
  <si>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</si>
  <si>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</si>
  <si>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</si>
  <si>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</si>
  <si>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</si>
  <si>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</si>
  <si>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</si>
  <si>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</si>
  <si>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</si>
  <si>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</si>
  <si>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</si>
  <si>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</si>
  <si>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</si>
  <si>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</si>
  <si>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</si>
  <si>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</si>
  <si>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</si>
  <si>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</si>
  <si>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</si>
  <si>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</si>
  <si>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</si>
  <si>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</si>
  <si>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</si>
  <si>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</si>
  <si>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</si>
  <si>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</si>
  <si>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</si>
  <si>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</si>
  <si>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</si>
  <si>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</si>
  <si>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</si>
  <si>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</si>
  <si>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</si>
  <si>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</si>
  <si>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</si>
  <si>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</si>
  <si>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</si>
  <si>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</si>
  <si>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</si>
  <si>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</si>
  <si>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</si>
  <si>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</si>
  <si>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</si>
  <si>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</si>
  <si>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</si>
  <si>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</si>
  <si>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</si>
  <si>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</si>
  <si>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</si>
  <si>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</si>
  <si>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</si>
  <si>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</si>
  <si>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</si>
  <si>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</si>
  <si>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</si>
  <si>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</si>
  <si>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</si>
  <si>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</si>
  <si>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</si>
  <si>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</si>
  <si>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</si>
  <si>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</si>
  <si>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</si>
  <si>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</si>
  <si>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</si>
  <si>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</si>
  <si>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</si>
  <si>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</si>
  <si>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</si>
  <si>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</si>
  <si>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</si>
  <si>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</si>
  <si>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</si>
  <si>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</si>
  <si>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</si>
  <si>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</si>
  <si>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</si>
  <si>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</si>
  <si>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</si>
  <si>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</si>
  <si>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</si>
  <si>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</si>
  <si>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</si>
  <si>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</si>
  <si>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</si>
  <si>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</si>
  <si>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</si>
  <si>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</si>
  <si>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</si>
  <si>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</si>
  <si>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</si>
  <si>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</si>
  <si>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</si>
  <si>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</si>
  <si>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</si>
  <si>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</si>
  <si>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</si>
  <si>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</si>
  <si>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</si>
  <si>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</si>
  <si>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</si>
  <si>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</si>
  <si>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</si>
  <si>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</si>
  <si>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</si>
  <si>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</si>
  <si>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</si>
  <si>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</si>
  <si>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</si>
  <si>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</si>
  <si>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</si>
  <si>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</si>
  <si>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</si>
  <si>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</si>
  <si>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</si>
  <si>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</si>
  <si>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</si>
  <si>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</si>
  <si>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</si>
  <si>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</si>
  <si>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</si>
  <si>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</si>
  <si>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</si>
  <si>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</si>
  <si>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</si>
  <si>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</si>
  <si>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</si>
  <si>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</si>
  <si>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</si>
  <si>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</si>
  <si>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</si>
  <si>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</si>
  <si>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</si>
  <si>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</si>
  <si>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</si>
  <si>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</si>
  <si>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</si>
  <si>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</si>
  <si>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</si>
  <si>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</si>
  <si>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</si>
  <si>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</si>
  <si>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</si>
  <si>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</si>
  <si>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</si>
  <si>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</si>
  <si>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</si>
  <si>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</si>
  <si>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</si>
  <si>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</si>
  <si>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</si>
  <si>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</si>
  <si>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</si>
  <si>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</si>
  <si>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</si>
  <si>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</si>
  <si>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</si>
  <si>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</si>
  <si>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</si>
  <si>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</si>
  <si>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</si>
  <si>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</si>
  <si>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</si>
  <si>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</si>
  <si>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</si>
  <si>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</si>
  <si>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</si>
  <si>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</si>
  <si>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</si>
  <si>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</si>
  <si>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</si>
  <si>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</si>
  <si>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</si>
  <si>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</si>
  <si>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</si>
  <si>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</si>
  <si>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</si>
  <si>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</si>
  <si>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</si>
  <si>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</si>
  <si>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</si>
  <si>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</si>
  <si>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</si>
  <si>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</si>
  <si>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</si>
  <si>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</si>
  <si>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</si>
  <si>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</si>
  <si>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</si>
  <si>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</si>
  <si>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</si>
  <si>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</si>
  <si>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</si>
  <si>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</si>
  <si>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</si>
  <si>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</si>
  <si>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</si>
  <si>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</si>
  <si>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</si>
  <si>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</si>
  <si>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</si>
  <si>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</si>
  <si>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</si>
  <si>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</si>
  <si>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</si>
  <si>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</si>
  <si>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</si>
  <si>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</si>
  <si>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</si>
  <si>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</si>
  <si>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</si>
  <si>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</si>
  <si>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</si>
  <si>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</si>
  <si>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</si>
  <si>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</si>
  <si>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</si>
  <si>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</si>
  <si>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</si>
  <si>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</si>
  <si>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</si>
  <si>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</si>
  <si>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</si>
  <si>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</si>
  <si>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</si>
  <si>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</si>
  <si>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</si>
  <si>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</si>
  <si>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</si>
  <si>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</si>
  <si>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</si>
  <si>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</si>
  <si>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</si>
  <si>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</si>
  <si>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</si>
  <si>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</si>
  <si>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</si>
  <si>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</si>
  <si>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</si>
  <si>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</si>
  <si>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</si>
  <si>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</si>
  <si>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</si>
  <si>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</si>
  <si>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</si>
  <si>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</si>
  <si>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</si>
  <si>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</si>
  <si>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</si>
  <si>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</si>
  <si>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</si>
  <si>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</si>
  <si>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</si>
  <si>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</si>
  <si>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</si>
  <si>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</si>
  <si>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</si>
  <si>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</si>
  <si>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</si>
  <si>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</si>
  <si>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</si>
  <si>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</si>
  <si>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</si>
  <si>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</si>
  <si>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</si>
  <si>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</si>
  <si>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</si>
  <si>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</si>
  <si>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</si>
  <si>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</si>
  <si>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</si>
  <si>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</si>
  <si>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</si>
  <si>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</si>
  <si>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</si>
  <si>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</si>
  <si>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</si>
  <si>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</si>
  <si>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</si>
  <si>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</si>
  <si>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</si>
  <si>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</si>
  <si>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</si>
  <si>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</si>
  <si>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</si>
  <si>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</si>
  <si>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</si>
  <si>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</si>
  <si>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</si>
  <si>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</si>
  <si>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</si>
  <si>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</si>
  <si>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</si>
  <si>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</si>
  <si>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</si>
  <si>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</si>
  <si>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</si>
  <si>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</si>
  <si>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</si>
  <si>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</si>
  <si>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</si>
  <si>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</si>
  <si>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</si>
  <si>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</si>
  <si>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</si>
  <si>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</si>
  <si>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</si>
  <si>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</si>
  <si>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</si>
  <si>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</si>
  <si>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</si>
  <si>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</si>
  <si>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</si>
  <si>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</si>
  <si>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</si>
  <si>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</si>
  <si>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</si>
  <si>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</si>
  <si>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</si>
  <si>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</si>
  <si>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</si>
  <si>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</si>
  <si>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</si>
  <si>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</si>
  <si>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</si>
  <si>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</si>
  <si>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</si>
  <si>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</si>
  <si>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</si>
  <si>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</si>
  <si>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</si>
  <si>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</si>
  <si>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</si>
  <si>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</si>
  <si>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</si>
  <si>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</si>
  <si>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</si>
  <si>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</si>
  <si>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</si>
  <si>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</si>
  <si>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</si>
  <si>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</si>
  <si>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</si>
  <si>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</si>
  <si>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</si>
  <si>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</si>
  <si>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</si>
  <si>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</si>
  <si>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</si>
  <si>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</si>
  <si>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</si>
  <si>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</si>
  <si>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</si>
  <si>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</si>
  <si>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</si>
  <si>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</si>
  <si>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</si>
  <si>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</si>
  <si>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</si>
  <si>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</si>
  <si>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</si>
  <si>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</si>
  <si>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</si>
  <si>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</si>
  <si>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</si>
  <si>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</si>
  <si>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</si>
  <si>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</si>
  <si>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</si>
  <si>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</si>
  <si>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</si>
  <si>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</si>
  <si>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</si>
  <si>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</si>
  <si>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</si>
  <si>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</si>
  <si>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</si>
  <si>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</si>
  <si>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</si>
  <si>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</si>
  <si>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</si>
  <si>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</si>
  <si>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</si>
  <si>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</si>
  <si>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</si>
  <si>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</si>
  <si>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</si>
  <si>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</si>
  <si>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</si>
  <si>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</si>
  <si>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</si>
  <si>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</si>
  <si>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</si>
  <si>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</si>
  <si>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</si>
  <si>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</si>
  <si>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</si>
  <si>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</si>
  <si>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</si>
  <si>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</si>
  <si>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</si>
  <si>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</si>
  <si>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</si>
  <si>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</si>
  <si>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</si>
  <si>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</si>
  <si>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</si>
  <si>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</si>
  <si>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</si>
  <si>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</si>
  <si>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</si>
  <si>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</si>
  <si>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</si>
  <si>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</si>
  <si>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</si>
  <si>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</si>
  <si>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</si>
  <si>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</si>
  <si>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</si>
  <si>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</si>
  <si>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</si>
  <si>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</si>
  <si>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</si>
  <si>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</si>
  <si>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</si>
  <si>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</si>
  <si>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</si>
  <si>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</si>
  <si>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</si>
  <si>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</si>
  <si>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</si>
  <si>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</si>
  <si>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</si>
  <si>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</si>
  <si>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</si>
  <si>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</si>
  <si>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</si>
  <si>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</si>
  <si>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</si>
  <si>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</si>
  <si>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</si>
  <si>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</si>
  <si>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</si>
  <si>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</si>
  <si>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</si>
  <si>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</si>
  <si>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</si>
  <si>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</si>
  <si>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</si>
  <si>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</si>
  <si>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</si>
  <si>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</si>
  <si>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</si>
  <si>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</si>
  <si>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</si>
  <si>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</si>
  <si>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</si>
  <si>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</si>
  <si>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</si>
  <si>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</si>
  <si>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</si>
  <si>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</si>
  <si>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</si>
  <si>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</si>
  <si>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</si>
  <si>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</si>
  <si>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</si>
  <si>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</si>
  <si>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</si>
  <si>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</si>
  <si>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</si>
  <si>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</si>
  <si>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</si>
  <si>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</si>
  <si>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</si>
  <si>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</si>
  <si>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</si>
  <si>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</si>
  <si>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</si>
  <si>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</si>
  <si>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</si>
  <si>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</si>
  <si>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</si>
  <si>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</si>
  <si>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</si>
  <si>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</si>
  <si>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</si>
  <si>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</si>
  <si>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</si>
  <si>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</si>
  <si>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</si>
  <si>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</si>
  <si>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</si>
  <si>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</si>
  <si>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</si>
  <si>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</si>
  <si>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</si>
  <si>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</si>
  <si>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</si>
  <si>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</si>
  <si>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</si>
  <si>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</si>
  <si>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</si>
  <si>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</si>
  <si>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</si>
  <si>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</si>
  <si>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</si>
  <si>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</si>
  <si>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</si>
  <si>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</si>
  <si>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</si>
  <si>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</si>
  <si>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</si>
  <si>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</si>
  <si>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</si>
  <si>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</si>
  <si>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</si>
  <si>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</si>
  <si>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</si>
  <si>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</si>
  <si>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</si>
  <si>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</si>
  <si>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</si>
  <si>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</si>
  <si>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</si>
  <si>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</si>
  <si>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</si>
  <si>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</si>
  <si>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</si>
  <si>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</si>
  <si>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</si>
  <si>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</si>
  <si>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</si>
  <si>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</si>
  <si>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</si>
  <si>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</si>
  <si>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</si>
  <si>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</si>
  <si>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</si>
  <si>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</si>
  <si>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</si>
  <si>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</si>
  <si>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</si>
  <si>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</si>
  <si>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</si>
  <si>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</si>
  <si>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</si>
  <si>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</si>
  <si>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</si>
  <si>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</si>
  <si>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</si>
  <si>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</si>
  <si>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</si>
  <si>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</si>
  <si>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</si>
  <si>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</si>
  <si>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</si>
  <si>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</si>
  <si>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</si>
  <si>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</si>
  <si>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</si>
  <si>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</si>
  <si>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</si>
  <si>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</si>
  <si>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</si>
  <si>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</si>
  <si>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</si>
  <si>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</si>
  <si>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</si>
  <si>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</si>
  <si>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</si>
  <si>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</si>
  <si>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</si>
  <si>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</si>
  <si>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</si>
  <si>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</si>
  <si>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</si>
  <si>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</si>
  <si>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</si>
  <si>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</si>
  <si>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</si>
  <si>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</si>
  <si>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</si>
  <si>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</si>
  <si>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</si>
  <si>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</si>
  <si>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</si>
  <si>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</si>
  <si>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</si>
  <si>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</si>
  <si>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</si>
  <si>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</si>
  <si>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</si>
  <si>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</si>
  <si>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</si>
  <si>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</si>
  <si>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</si>
  <si>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</si>
  <si>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</si>
  <si>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</si>
  <si>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</si>
  <si>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</si>
  <si>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</si>
  <si>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</si>
  <si>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</si>
  <si>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</si>
  <si>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</si>
  <si>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</si>
  <si>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</si>
  <si>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</si>
  <si>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</si>
  <si>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</si>
  <si>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</si>
  <si>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</si>
  <si>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</si>
  <si>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</si>
  <si>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</si>
  <si>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</si>
  <si>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</si>
  <si>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</si>
  <si>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</si>
  <si>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</si>
  <si>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</si>
  <si>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</si>
  <si>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</si>
  <si>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</si>
  <si>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</si>
  <si>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</si>
  <si>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</si>
  <si>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</si>
  <si>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</si>
  <si>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</si>
  <si>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</si>
  <si>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</si>
  <si>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</si>
  <si>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</si>
  <si>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</si>
  <si>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</si>
  <si>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</si>
  <si>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</si>
  <si>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</si>
  <si>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</si>
  <si>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</si>
  <si>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</si>
  <si>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</si>
  <si>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</si>
  <si>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</si>
  <si>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</si>
  <si>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</si>
  <si>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</si>
  <si>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</si>
  <si>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</si>
  <si>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</si>
  <si>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</si>
  <si>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</si>
  <si>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</si>
  <si>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</si>
  <si>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</si>
  <si>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</si>
  <si>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</si>
  <si>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</si>
  <si>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</si>
  <si>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</si>
  <si>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</si>
  <si>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</si>
  <si>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</si>
  <si>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</si>
  <si>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</si>
  <si>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</si>
  <si>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</si>
  <si>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</si>
  <si>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</si>
  <si>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</si>
  <si>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</si>
  <si>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</si>
  <si>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</si>
  <si>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</si>
  <si>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</si>
  <si>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</si>
  <si>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</si>
  <si>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</si>
  <si>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</si>
  <si>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</si>
  <si>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</si>
  <si>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</si>
  <si>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</si>
  <si>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</si>
  <si>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</si>
  <si>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</si>
  <si>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</si>
  <si>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</si>
  <si>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</si>
  <si>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</si>
  <si>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</si>
  <si>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</si>
  <si>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</si>
  <si>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</si>
  <si>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</si>
  <si>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</si>
  <si>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</si>
  <si>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</si>
  <si>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</si>
  <si>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</si>
  <si>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</si>
  <si>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</si>
  <si>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</si>
  <si>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</si>
  <si>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</si>
  <si>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</si>
  <si>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</si>
  <si>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</si>
  <si>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</si>
  <si>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</si>
  <si>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</si>
  <si>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</si>
  <si>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</si>
  <si>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</si>
  <si>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</si>
  <si>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</si>
  <si>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</si>
  <si>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</si>
  <si>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</si>
  <si>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</si>
  <si>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</si>
  <si>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</si>
  <si>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</si>
  <si>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</si>
  <si>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</si>
  <si>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</si>
  <si>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</si>
  <si>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</si>
  <si>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</si>
  <si>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</si>
  <si>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</si>
  <si>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</si>
  <si>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</si>
  <si>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</si>
  <si>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</si>
  <si>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</si>
  <si>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</si>
  <si>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</si>
  <si>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</si>
  <si>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</si>
  <si>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</si>
  <si>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</si>
  <si>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</si>
  <si>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</si>
  <si>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</si>
  <si>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</si>
  <si>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</si>
  <si>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</si>
  <si>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</si>
  <si>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</si>
  <si>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</si>
  <si>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</si>
  <si>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</si>
  <si>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</si>
  <si>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</si>
  <si>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</si>
  <si>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</si>
  <si>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</si>
  <si>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</si>
  <si>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</si>
  <si>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</si>
  <si>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</si>
  <si>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</si>
  <si>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</si>
  <si>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</si>
  <si>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</si>
  <si>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</si>
  <si>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</si>
  <si>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</si>
  <si>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</si>
  <si>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</si>
  <si>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</si>
  <si>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</si>
  <si>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</si>
  <si>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</si>
  <si>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</si>
  <si>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</si>
  <si>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</si>
  <si>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</si>
  <si>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</si>
  <si>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</si>
  <si>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</si>
  <si>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</si>
  <si>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</si>
  <si>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</si>
  <si>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</si>
  <si>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</si>
  <si>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</si>
  <si>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</si>
  <si>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</si>
  <si>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</si>
  <si>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</si>
  <si>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</si>
  <si>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</si>
  <si>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</si>
  <si>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</si>
  <si>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</si>
  <si>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</si>
  <si>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</si>
  <si>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</si>
  <si>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</si>
  <si>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</si>
  <si>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</si>
  <si>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</si>
  <si>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</si>
  <si>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</si>
  <si>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</si>
  <si>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</si>
  <si>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</si>
  <si>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</si>
  <si>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</si>
  <si>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</si>
  <si>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</si>
  <si>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</si>
  <si>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</si>
  <si>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</si>
  <si>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</si>
  <si>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</si>
  <si>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</si>
  <si>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</si>
  <si>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</si>
  <si>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</si>
  <si>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</si>
  <si>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</si>
  <si>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</si>
  <si>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</si>
  <si>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</si>
  <si>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</si>
  <si>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</si>
  <si>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</si>
  <si>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</si>
  <si>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</si>
  <si>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</si>
  <si>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</si>
  <si>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</si>
  <si>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</si>
  <si>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</si>
  <si>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</si>
  <si>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</si>
  <si>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</si>
  <si>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</si>
  <si>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</si>
  <si>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</si>
  <si>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</si>
  <si>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</si>
  <si>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</si>
  <si>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</si>
  <si>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</si>
  <si>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</si>
  <si>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</si>
  <si>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</si>
  <si>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</si>
  <si>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</si>
  <si>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</si>
  <si>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</si>
  <si>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</si>
  <si>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</si>
  <si>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</si>
  <si>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</si>
  <si>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</si>
  <si>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</si>
  <si>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</si>
  <si>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</si>
  <si>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</si>
  <si>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</si>
  <si>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</si>
  <si>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</si>
  <si>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</si>
  <si>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</si>
  <si>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</si>
  <si>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</si>
  <si>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</si>
  <si>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</si>
  <si>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</si>
  <si>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</si>
  <si>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</si>
  <si>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</si>
  <si>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</si>
  <si>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</si>
  <si>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</si>
  <si>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</si>
  <si>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</si>
  <si>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</si>
  <si>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</si>
  <si>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</si>
  <si>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</si>
  <si>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</si>
  <si>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</si>
  <si>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</si>
  <si>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</si>
  <si>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</si>
  <si>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</si>
  <si>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</si>
  <si>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</si>
  <si>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</si>
  <si>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</si>
  <si>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</si>
  <si>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</si>
  <si>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</si>
  <si>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</si>
  <si>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</si>
  <si>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</si>
  <si>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</si>
  <si>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</si>
  <si>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</si>
  <si>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</si>
  <si>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</si>
  <si>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</si>
  <si>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</si>
  <si>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</si>
  <si>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</si>
  <si>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</si>
  <si>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</si>
  <si>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</si>
  <si>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</si>
  <si>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</si>
  <si>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</si>
  <si>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</si>
  <si>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</si>
  <si>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</si>
  <si>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</si>
  <si>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</si>
  <si>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</si>
  <si>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</si>
  <si>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</si>
  <si>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</si>
  <si>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</si>
  <si>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</si>
  <si>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</si>
  <si>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</si>
  <si>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</si>
  <si>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</si>
  <si>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</si>
  <si>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</si>
  <si>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</si>
  <si>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</si>
  <si>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</si>
  <si>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</si>
  <si>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</si>
  <si>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</si>
  <si>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</si>
  <si>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</si>
  <si>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</si>
  <si>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</si>
  <si>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</si>
  <si>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</si>
  <si>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</si>
  <si>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</si>
  <si>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</si>
  <si>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</si>
  <si>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</si>
  <si>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</si>
  <si>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</si>
  <si>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</si>
  <si>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</si>
  <si>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</si>
  <si>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</si>
  <si>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</si>
  <si>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</si>
  <si>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</si>
  <si>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</si>
  <si>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</si>
  <si>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</si>
  <si>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</si>
  <si>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</si>
  <si>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</si>
  <si>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</si>
  <si>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</si>
  <si>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</si>
  <si>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</si>
  <si>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</si>
  <si>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</si>
  <si>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</si>
  <si>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</si>
  <si>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</si>
  <si>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</si>
  <si>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</si>
  <si>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</si>
  <si>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</si>
  <si>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</si>
  <si>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</si>
  <si>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</si>
  <si>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</si>
  <si>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</si>
  <si>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</si>
  <si>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</si>
  <si>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</si>
  <si>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</si>
  <si>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</si>
  <si>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</si>
  <si>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</si>
  <si>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</si>
  <si>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</si>
  <si>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</si>
  <si>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</si>
  <si>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</si>
  <si>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</si>
  <si>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</si>
  <si>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</si>
  <si>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</si>
  <si>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</si>
  <si>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</si>
  <si>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</si>
  <si>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</si>
  <si>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</si>
  <si>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</si>
  <si>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</si>
  <si>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</si>
  <si>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</si>
  <si>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</si>
  <si>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</si>
  <si>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</si>
  <si>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</si>
  <si>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</si>
  <si>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</si>
  <si>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</si>
  <si>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</si>
  <si>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</si>
  <si>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</si>
  <si>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</si>
  <si>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</si>
  <si>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</si>
  <si>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</si>
  <si>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</si>
  <si>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</si>
  <si>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</si>
  <si>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</si>
  <si>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</si>
  <si>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</si>
  <si>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</si>
  <si>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</si>
  <si>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</si>
  <si>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</si>
  <si>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</si>
  <si>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</si>
  <si>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</si>
  <si>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</si>
  <si>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</si>
  <si>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</si>
  <si>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</si>
  <si>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</si>
  <si>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</si>
  <si>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</si>
  <si>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</si>
  <si>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</si>
  <si>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</si>
  <si>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</si>
  <si>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</si>
  <si>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</si>
  <si>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</si>
  <si>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</si>
  <si>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</si>
  <si>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</si>
  <si>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</si>
  <si>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</si>
  <si>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</si>
  <si>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</si>
  <si>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</si>
  <si>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</si>
  <si>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</si>
  <si>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</si>
  <si>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</si>
  <si>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</si>
  <si>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</si>
  <si>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</si>
  <si>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</si>
  <si>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</si>
  <si>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</si>
  <si>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</si>
  <si>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</si>
  <si>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</si>
  <si>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</si>
  <si>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</si>
  <si>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</si>
  <si>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</si>
  <si>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</si>
  <si>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</si>
  <si>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</si>
  <si>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</si>
  <si>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</si>
  <si>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</si>
  <si>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</si>
  <si>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</si>
  <si>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</si>
  <si>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</si>
  <si>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</si>
  <si>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</si>
  <si>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</si>
  <si>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</si>
  <si>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</si>
  <si>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</si>
  <si>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</si>
  <si>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</si>
  <si>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</si>
  <si>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</si>
  <si>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</si>
  <si>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</si>
  <si>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</si>
  <si>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</si>
  <si>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</si>
  <si>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</si>
  <si>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</si>
  <si>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</si>
  <si>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</si>
  <si>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</si>
  <si>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</si>
  <si>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</si>
  <si>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</si>
  <si>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</si>
  <si>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</si>
  <si>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</si>
  <si>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</si>
  <si>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</si>
  <si>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</si>
  <si>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</si>
  <si>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</si>
  <si>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</si>
  <si>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</si>
  <si>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</si>
  <si>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</si>
  <si>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</si>
  <si>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</si>
  <si>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</si>
  <si>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</si>
  <si>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</si>
  <si>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</si>
  <si>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</si>
  <si>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</si>
  <si>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</si>
  <si>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</si>
  <si>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</si>
  <si>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</si>
  <si>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</si>
  <si>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</si>
  <si>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</si>
  <si>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</si>
  <si>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</si>
  <si>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</si>
  <si>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</si>
  <si>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</si>
  <si>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</si>
  <si>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</si>
  <si>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</si>
  <si>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</si>
  <si>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</si>
  <si>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</si>
  <si>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</si>
  <si>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</si>
  <si>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</si>
  <si>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</si>
  <si>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</si>
  <si>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</si>
  <si>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</si>
  <si>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</si>
  <si>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</si>
  <si>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</si>
  <si>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</si>
  <si>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</si>
  <si>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</si>
  <si>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</si>
  <si>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</si>
  <si>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</si>
  <si>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</si>
  <si>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</si>
  <si>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</si>
  <si>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</si>
  <si>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</si>
  <si>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</si>
  <si>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</si>
  <si>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</si>
  <si>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</si>
  <si>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</si>
  <si>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</si>
  <si>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</si>
  <si>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</si>
  <si>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</si>
  <si>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</si>
  <si>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</si>
  <si>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</si>
  <si>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</si>
  <si>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</si>
  <si>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</si>
  <si>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</si>
  <si>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</si>
  <si>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</si>
  <si>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</si>
  <si>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</si>
  <si>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</si>
  <si>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</si>
  <si>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</si>
  <si>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</si>
  <si>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</si>
  <si>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</si>
  <si>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</si>
  <si>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</si>
  <si>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</si>
  <si>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</si>
  <si>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</si>
  <si>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</si>
  <si>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</si>
  <si>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</si>
  <si>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</si>
  <si>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</si>
  <si>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</si>
  <si>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</si>
  <si>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</si>
  <si>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</si>
  <si>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</si>
  <si>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</si>
  <si>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</si>
  <si>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</si>
  <si>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</si>
  <si>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</si>
  <si>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</si>
  <si>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</si>
  <si>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</si>
  <si>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</si>
  <si>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</si>
  <si>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</si>
  <si>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</si>
  <si>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</si>
  <si>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</si>
  <si>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</si>
  <si>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</si>
  <si>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</si>
  <si>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</si>
  <si>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</si>
  <si>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</si>
  <si>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</si>
  <si>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</si>
  <si>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</si>
  <si>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</si>
  <si>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</si>
  <si>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</si>
  <si>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</si>
  <si>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</si>
  <si>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</si>
  <si>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</si>
  <si>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</si>
  <si>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</si>
  <si>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</si>
  <si>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</si>
  <si>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</si>
  <si>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</si>
  <si>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</si>
  <si>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</si>
  <si>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</si>
  <si>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</si>
  <si>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</si>
  <si>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</si>
  <si>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</si>
  <si>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</si>
  <si>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</si>
  <si>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</si>
  <si>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</si>
  <si>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</si>
  <si>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</si>
  <si>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</si>
  <si>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</si>
  <si>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</si>
  <si>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</si>
  <si>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</si>
  <si>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</si>
  <si>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</si>
  <si>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</si>
  <si>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</si>
  <si>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</si>
  <si>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</si>
  <si>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</si>
  <si>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</si>
  <si>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</si>
  <si>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</si>
  <si>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</si>
  <si>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</si>
  <si>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</si>
  <si>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</si>
  <si>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</si>
  <si>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</si>
  <si>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</si>
  <si>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</si>
  <si>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</si>
  <si>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</si>
  <si>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</si>
  <si>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</si>
  <si>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</si>
  <si>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</si>
  <si>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</si>
  <si>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</si>
  <si>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</si>
  <si>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</si>
  <si>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</si>
  <si>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</si>
  <si>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</si>
  <si>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</si>
  <si>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</si>
  <si>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</si>
  <si>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</si>
  <si>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</si>
  <si>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</si>
  <si>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</si>
  <si>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</si>
  <si>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</si>
  <si>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</si>
  <si>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</si>
  <si>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</si>
  <si>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</si>
  <si>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</si>
  <si>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</si>
  <si>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</si>
  <si>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</si>
  <si>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</si>
  <si>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</si>
  <si>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</si>
  <si>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</si>
  <si>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</si>
  <si>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</si>
  <si>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</si>
  <si>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</si>
  <si>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</si>
  <si>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</si>
  <si>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</si>
  <si>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</si>
  <si>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</si>
  <si>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</si>
  <si>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</si>
  <si>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</si>
  <si>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</si>
  <si>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</si>
  <si>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</si>
  <si>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</si>
  <si>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</si>
  <si>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</si>
  <si>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</si>
  <si>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</si>
  <si>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</si>
  <si>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</si>
  <si>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</si>
  <si>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</si>
  <si>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</si>
  <si>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</si>
  <si>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</si>
  <si>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</si>
  <si>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</si>
  <si>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</si>
  <si>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</si>
  <si>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</si>
  <si>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</si>
  <si>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</si>
  <si>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</si>
  <si>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</si>
  <si>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</si>
  <si>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</si>
  <si>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</si>
  <si>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</si>
  <si>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</si>
  <si>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</si>
  <si>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</si>
  <si>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</si>
  <si>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</si>
  <si>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</si>
  <si>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</si>
  <si>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</si>
  <si>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</si>
  <si>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</si>
  <si>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</si>
  <si>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</si>
  <si>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</si>
  <si>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</si>
  <si>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</si>
  <si>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</si>
  <si>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</si>
  <si>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</si>
  <si>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</si>
  <si>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</si>
  <si>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</si>
  <si>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</si>
  <si>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</si>
  <si>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</si>
  <si>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</si>
  <si>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</si>
  <si>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</si>
  <si>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</si>
  <si>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</si>
  <si>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</si>
  <si>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</si>
  <si>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</si>
  <si>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</si>
  <si>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</si>
  <si>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</si>
  <si>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</si>
  <si>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</si>
  <si>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</si>
  <si>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</si>
  <si>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</si>
  <si>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</si>
  <si>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</si>
  <si>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</si>
  <si>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</si>
  <si>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</si>
  <si>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</si>
  <si>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</si>
  <si>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</si>
  <si>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</si>
  <si>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</si>
  <si>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</si>
  <si>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</si>
  <si>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</si>
  <si>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</si>
  <si>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</si>
  <si>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</si>
  <si>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</si>
  <si>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</si>
  <si>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</si>
  <si>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</si>
  <si>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</si>
  <si>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</si>
  <si>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</si>
  <si>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</si>
  <si>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</si>
  <si>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</si>
  <si>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</si>
  <si>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</si>
  <si>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</si>
  <si>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</si>
  <si>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</si>
  <si>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</si>
  <si>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</si>
  <si>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</si>
  <si>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</si>
  <si>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</si>
  <si>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</si>
  <si>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</si>
  <si>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</si>
  <si>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</si>
  <si>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</si>
  <si>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</si>
  <si>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</si>
  <si>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</si>
  <si>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</si>
  <si>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</si>
  <si>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</si>
  <si>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</si>
  <si>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</si>
  <si>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</si>
  <si>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</si>
  <si>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</si>
  <si>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</si>
  <si>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</si>
  <si>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</si>
  <si>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</si>
  <si>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</si>
  <si>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</si>
  <si>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</si>
  <si>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</si>
  <si>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</si>
  <si>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</si>
  <si>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</si>
  <si>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</si>
  <si>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</si>
  <si>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</si>
  <si>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</si>
  <si>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</si>
  <si>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</si>
  <si>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</si>
  <si>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</si>
  <si>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</si>
  <si>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</si>
  <si>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</si>
  <si>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</si>
  <si>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</si>
  <si>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</si>
  <si>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</si>
  <si>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</si>
  <si>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</si>
  <si>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</si>
  <si>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</si>
  <si>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</si>
  <si>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</si>
  <si>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</si>
  <si>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</si>
  <si>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</si>
  <si>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</si>
  <si>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</si>
  <si>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</si>
  <si>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</si>
  <si>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</si>
  <si>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</si>
  <si>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</si>
  <si>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</si>
  <si>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</si>
  <si>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</si>
  <si>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</si>
  <si>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</si>
  <si>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</si>
  <si>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</si>
  <si>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</si>
  <si>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</si>
  <si>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</si>
  <si>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</si>
  <si>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</si>
  <si>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</si>
  <si>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</si>
  <si>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</si>
  <si>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</si>
  <si>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</si>
  <si>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</si>
  <si>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</si>
  <si>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</si>
  <si>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</si>
  <si>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</si>
  <si>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</si>
  <si>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</si>
  <si>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</si>
  <si>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</si>
  <si>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</si>
  <si>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</si>
  <si>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</si>
  <si>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</si>
  <si>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</si>
  <si>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</si>
  <si>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</si>
  <si>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</si>
  <si>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</si>
  <si>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</si>
  <si>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</si>
  <si>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</si>
  <si>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</si>
  <si>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</si>
  <si>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</si>
  <si>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</si>
  <si>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</si>
  <si>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</si>
  <si>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</si>
  <si>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</si>
  <si>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</si>
  <si>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</si>
  <si>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</si>
  <si>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</si>
  <si>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</si>
  <si>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</si>
  <si>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</si>
  <si>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</si>
  <si>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</si>
  <si>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</si>
  <si>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</si>
  <si>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</si>
  <si>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</si>
  <si>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</si>
  <si>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</si>
  <si>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</si>
  <si>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</si>
  <si>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</si>
  <si>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</si>
  <si>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</si>
  <si>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</si>
  <si>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</si>
  <si>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</si>
  <si>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</si>
  <si>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</si>
  <si>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</si>
  <si>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</si>
  <si>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</si>
  <si>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</si>
  <si>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</si>
  <si>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</si>
  <si>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</si>
  <si>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</si>
  <si>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</si>
  <si>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</si>
  <si>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</si>
  <si>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</si>
  <si>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</si>
  <si>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</si>
  <si>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</si>
  <si>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</si>
  <si>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</si>
  <si>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</si>
  <si>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</si>
  <si>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</si>
  <si>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</si>
  <si>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</si>
  <si>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</si>
  <si>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</si>
  <si>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</si>
  <si>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</si>
  <si>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</si>
  <si>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</si>
  <si>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</si>
  <si>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</si>
  <si>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</si>
  <si>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</si>
  <si>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</si>
  <si>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</si>
  <si>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</si>
  <si>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</si>
  <si>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</si>
  <si>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</si>
  <si>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</si>
  <si>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</si>
  <si>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</si>
  <si>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</si>
  <si>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</si>
  <si>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</si>
  <si>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</si>
  <si>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</si>
  <si>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</si>
  <si>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</si>
  <si>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</si>
  <si>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</si>
  <si>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</si>
  <si>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</si>
  <si>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</si>
  <si>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</si>
  <si>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</si>
  <si>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</si>
  <si>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</si>
  <si>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</si>
  <si>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</si>
  <si>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</si>
  <si>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</si>
  <si>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</si>
  <si>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</si>
  <si>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</si>
  <si>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</si>
  <si>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</si>
  <si>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</si>
  <si>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</si>
  <si>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</si>
  <si>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</si>
  <si>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</si>
  <si>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</si>
  <si>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</si>
  <si>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</si>
  <si>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</si>
  <si>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</si>
  <si>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</si>
  <si>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</si>
  <si>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</si>
  <si>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</si>
  <si>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</si>
  <si>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</si>
  <si>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</si>
  <si>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</si>
  <si>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</si>
  <si>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</si>
  <si>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</si>
  <si>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</si>
  <si>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</si>
  <si>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</si>
  <si>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</si>
  <si>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</si>
  <si>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</si>
  <si>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</si>
  <si>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</si>
  <si>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</si>
  <si>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</si>
  <si>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</si>
  <si>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</si>
  <si>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</si>
  <si>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</si>
  <si>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</si>
  <si>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</si>
  <si>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</si>
  <si>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</si>
  <si>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</si>
  <si>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</si>
  <si>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</si>
  <si>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</si>
  <si>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</si>
  <si>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</si>
  <si>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</si>
  <si>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</si>
  <si>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</si>
  <si>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</si>
  <si>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</si>
  <si>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</si>
  <si>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</si>
  <si>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</si>
  <si>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</si>
  <si>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</si>
  <si>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</si>
  <si>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</si>
  <si>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</si>
  <si>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</si>
  <si>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</si>
  <si>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</si>
  <si>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</si>
  <si>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</si>
  <si>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</si>
  <si>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</si>
  <si>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</si>
  <si>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</si>
  <si>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</si>
  <si>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</si>
  <si>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</si>
  <si>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</si>
  <si>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</si>
  <si>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</si>
  <si>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</si>
  <si>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</si>
  <si>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</si>
  <si>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</si>
  <si>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</si>
  <si>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</si>
  <si>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</si>
  <si>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</si>
  <si>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</si>
  <si>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</si>
  <si>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</si>
  <si>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</si>
  <si>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</si>
  <si>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</si>
  <si>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</si>
  <si>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</si>
  <si>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</si>
  <si>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</si>
  <si>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</si>
  <si>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</si>
  <si>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</si>
  <si>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</si>
  <si>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</si>
  <si>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</si>
  <si>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</si>
  <si>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</si>
  <si>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</si>
  <si>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</si>
  <si>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</si>
  <si>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</si>
  <si>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</si>
  <si>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</si>
  <si>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</si>
  <si>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</si>
  <si>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</si>
  <si>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</si>
  <si>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</si>
  <si>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</si>
  <si>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</si>
  <si>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</si>
  <si>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</si>
  <si>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</si>
  <si>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</si>
  <si>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</si>
  <si>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</si>
  <si>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</si>
  <si>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</si>
  <si>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</si>
  <si>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</si>
  <si>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</si>
  <si>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</si>
  <si>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</si>
  <si>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</si>
  <si>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</si>
  <si>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</si>
  <si>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</si>
  <si>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</si>
  <si>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</si>
  <si>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</si>
  <si>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</si>
  <si>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</si>
  <si>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</si>
  <si>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</si>
  <si>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</si>
  <si>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</si>
  <si>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</si>
  <si>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</si>
  <si>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</si>
  <si>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</si>
  <si>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</si>
  <si>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</si>
  <si>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</si>
  <si>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</si>
  <si>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</si>
  <si>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</si>
  <si>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</si>
  <si>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</si>
  <si>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</si>
  <si>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</si>
  <si>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</si>
  <si>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</si>
  <si>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</si>
  <si>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</si>
  <si>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</si>
  <si>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</si>
  <si>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</si>
  <si>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</si>
  <si>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</si>
  <si>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</si>
  <si>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</si>
  <si>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</si>
  <si>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</si>
  <si>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</si>
  <si>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</si>
  <si>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</si>
  <si>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</si>
  <si>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</si>
  <si>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</si>
  <si>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</si>
  <si>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</si>
  <si>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</si>
  <si>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</si>
  <si>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</si>
  <si>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</si>
  <si>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</si>
  <si>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</si>
  <si>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</si>
  <si>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</si>
  <si>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</si>
  <si>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</si>
  <si>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</si>
  <si>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</si>
  <si>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</si>
  <si>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</si>
  <si>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</si>
  <si>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</si>
  <si>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</si>
  <si>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</si>
  <si>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</si>
  <si>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</si>
  <si>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</si>
  <si>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</si>
  <si>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</si>
  <si>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</si>
  <si>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</si>
  <si>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</si>
  <si>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</si>
  <si>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</si>
  <si>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</si>
  <si>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</si>
  <si>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</si>
  <si>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</si>
  <si>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</si>
  <si>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</si>
  <si>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</si>
  <si>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</si>
  <si>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</si>
  <si>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</si>
  <si>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</si>
  <si>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</si>
  <si>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</si>
  <si>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</si>
  <si>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</si>
  <si>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</si>
  <si>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</si>
  <si>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</si>
  <si>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</si>
  <si>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</si>
  <si>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</si>
  <si>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</si>
  <si>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</si>
  <si>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</si>
  <si>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</si>
  <si>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</si>
  <si>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</si>
  <si>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</si>
  <si>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</si>
  <si>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</si>
  <si>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</si>
  <si>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</si>
  <si>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</si>
  <si>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</si>
  <si>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</si>
  <si>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</si>
  <si>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</si>
  <si>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</si>
  <si>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</si>
  <si>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</si>
  <si>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</si>
  <si>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</si>
  <si>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</si>
  <si>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</si>
  <si>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</si>
  <si>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</si>
  <si>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</si>
  <si>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</si>
  <si>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</si>
  <si>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</si>
  <si>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</si>
  <si>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</si>
  <si>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</si>
  <si>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</si>
  <si>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</si>
  <si>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</si>
  <si>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</si>
  <si>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</si>
  <si>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</si>
  <si>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</si>
  <si>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</si>
  <si>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</si>
  <si>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</si>
  <si>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</si>
  <si>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</si>
  <si>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</si>
  <si>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</si>
  <si>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</si>
  <si>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</si>
  <si>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</si>
  <si>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</si>
  <si>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</si>
  <si>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</si>
  <si>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</si>
  <si>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</si>
  <si>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</si>
  <si>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</si>
  <si>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</si>
  <si>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</si>
  <si>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</si>
  <si>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</si>
  <si>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</si>
  <si>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</si>
  <si>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</si>
  <si>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</si>
  <si>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</si>
  <si>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</si>
  <si>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</si>
  <si>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</si>
  <si>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</si>
  <si>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</si>
  <si>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</si>
  <si>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</si>
  <si>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</si>
  <si>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</si>
  <si>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</si>
  <si>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</si>
  <si>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</si>
  <si>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</si>
  <si>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</si>
  <si>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</si>
  <si>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</si>
  <si>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</si>
  <si>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</si>
  <si>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</si>
  <si>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</si>
  <si>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</si>
  <si>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</si>
  <si>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</si>
  <si>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</si>
  <si>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</si>
  <si>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</si>
  <si>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</si>
  <si>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</si>
  <si>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</si>
  <si>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</si>
  <si>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</si>
  <si>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</si>
  <si>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</si>
  <si>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</si>
  <si>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</si>
  <si>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</si>
  <si>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</si>
  <si>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</si>
  <si>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</si>
  <si>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</si>
  <si>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</si>
  <si>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</si>
  <si>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</si>
  <si>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</si>
  <si>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</si>
  <si>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</si>
  <si>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</si>
  <si>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</si>
  <si>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</si>
  <si>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</si>
  <si>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</si>
  <si>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</si>
  <si>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</si>
  <si>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</si>
  <si>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</si>
  <si>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</si>
  <si>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</si>
  <si>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</si>
  <si>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</si>
  <si>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</si>
  <si>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</si>
  <si>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</si>
  <si>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</si>
  <si>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</si>
  <si>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</si>
  <si>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</si>
  <si>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</si>
  <si>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</si>
  <si>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</si>
  <si>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</si>
  <si>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</si>
  <si>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</si>
  <si>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</si>
  <si>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</si>
  <si>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</si>
  <si>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</si>
  <si>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</si>
  <si>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</si>
  <si>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</si>
  <si>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</si>
  <si>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</si>
  <si>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</si>
  <si>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</si>
  <si>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</si>
  <si>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</si>
  <si>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</si>
  <si>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</si>
  <si>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</si>
  <si>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</si>
  <si>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</si>
  <si>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</si>
  <si>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</si>
  <si>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</si>
  <si>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</si>
  <si>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</si>
  <si>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</si>
  <si>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</si>
  <si>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</si>
  <si>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</si>
  <si>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</si>
  <si>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</si>
  <si>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</si>
  <si>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</si>
  <si>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</si>
  <si>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</si>
  <si>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</si>
  <si>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</si>
  <si>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</si>
  <si>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</si>
  <si>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</si>
  <si>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</si>
  <si>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</si>
  <si>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</si>
  <si>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</si>
  <si>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</si>
  <si>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</si>
  <si>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</si>
  <si>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</si>
  <si>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</si>
  <si>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</si>
  <si>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</si>
  <si>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</si>
  <si>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</si>
  <si>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</si>
  <si>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</si>
  <si>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</si>
  <si>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</si>
  <si>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</si>
  <si>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</si>
  <si>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</si>
  <si>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</si>
  <si>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</si>
  <si>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</si>
  <si>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</si>
  <si>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</si>
  <si>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</si>
  <si>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</si>
  <si>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</si>
  <si>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</si>
  <si>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</si>
  <si>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</si>
  <si>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</si>
  <si>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</si>
  <si>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</si>
  <si>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</si>
  <si>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</si>
  <si>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</si>
  <si>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</si>
  <si>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</si>
  <si>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</si>
  <si>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</si>
  <si>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</si>
  <si>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</si>
  <si>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</si>
  <si>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</si>
  <si>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</si>
  <si>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</si>
  <si>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</si>
  <si>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</si>
  <si>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</si>
  <si>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</si>
  <si>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</si>
  <si>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</si>
  <si>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</si>
  <si>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</si>
  <si>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</si>
  <si>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</si>
  <si>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</si>
  <si>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</si>
  <si>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</si>
  <si>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</si>
  <si>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</si>
  <si>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</si>
  <si>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</si>
  <si>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</si>
  <si>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</si>
  <si>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</si>
  <si>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</si>
  <si>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</si>
  <si>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</si>
  <si>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</si>
  <si>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</si>
  <si>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</si>
  <si>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</si>
  <si>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</si>
  <si>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</si>
  <si>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</si>
  <si>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</si>
  <si>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</si>
  <si>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</si>
  <si>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</si>
  <si>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</si>
  <si>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</si>
  <si>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</si>
  <si>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</si>
  <si>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</si>
  <si>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</si>
  <si>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</si>
  <si>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</si>
  <si>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</si>
  <si>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</si>
  <si>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</si>
  <si>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</si>
  <si>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</si>
  <si>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</si>
  <si>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</si>
  <si>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</si>
  <si>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</si>
  <si>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</si>
  <si>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</si>
  <si>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</si>
  <si>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</si>
  <si>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</si>
  <si>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</si>
  <si>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</si>
  <si>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</si>
  <si>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</si>
  <si>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</si>
  <si>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</si>
  <si>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</si>
  <si>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</si>
  <si>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</si>
  <si>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</si>
  <si>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</si>
  <si>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</si>
  <si>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</si>
  <si>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</si>
  <si>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</si>
  <si>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</si>
  <si>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</si>
  <si>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</si>
  <si>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</si>
  <si>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</si>
  <si>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</si>
  <si>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</si>
  <si>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</si>
  <si>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</si>
  <si>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</si>
  <si>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</si>
  <si>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</si>
  <si>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</si>
  <si>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</si>
  <si>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</si>
  <si>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</si>
  <si>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</si>
  <si>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</si>
  <si>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</si>
  <si>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</si>
  <si>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</si>
  <si>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</si>
  <si>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</si>
  <si>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</si>
  <si>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</si>
  <si>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</si>
  <si>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</si>
  <si>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</si>
  <si>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</si>
  <si>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</si>
  <si>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</si>
  <si>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</si>
  <si>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</si>
  <si>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</si>
  <si>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</si>
  <si>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</si>
  <si>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</si>
  <si>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</si>
  <si>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</si>
  <si>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</si>
  <si>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</si>
  <si>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</si>
  <si>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</si>
  <si>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</si>
  <si>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</si>
  <si>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</si>
  <si>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</si>
  <si>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</si>
  <si>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</si>
  <si>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</si>
  <si>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</si>
  <si>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</si>
  <si>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</si>
  <si>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</si>
  <si>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</si>
  <si>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</si>
  <si>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</si>
  <si>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</si>
  <si>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</si>
  <si>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</si>
  <si>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</si>
  <si>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</si>
  <si>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</si>
  <si>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</si>
  <si>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</si>
  <si>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</si>
  <si>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</si>
  <si>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</si>
  <si>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</si>
  <si>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</si>
  <si>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</si>
  <si>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</si>
  <si>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</si>
  <si>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</si>
  <si>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</si>
  <si>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</si>
  <si>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</si>
  <si>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</si>
  <si>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</si>
  <si>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</si>
  <si>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</si>
  <si>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</si>
  <si>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</si>
  <si>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</si>
  <si>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</si>
  <si>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</si>
  <si>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</si>
  <si>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</si>
  <si>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</si>
  <si>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</si>
  <si>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</si>
  <si>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</si>
  <si>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</si>
  <si>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</si>
  <si>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</si>
  <si>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</si>
  <si>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</si>
  <si>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</si>
  <si>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</si>
  <si>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</si>
  <si>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</si>
  <si>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</si>
  <si>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</si>
  <si>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</si>
  <si>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</si>
  <si>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</si>
  <si>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</si>
  <si>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</si>
  <si>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</si>
  <si>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</si>
  <si>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</si>
  <si>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</si>
  <si>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</si>
  <si>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</si>
  <si>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</si>
  <si>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</si>
  <si>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</si>
  <si>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</si>
  <si>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</si>
  <si>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</si>
  <si>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</si>
  <si>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</si>
  <si>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</si>
  <si>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</si>
  <si>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</si>
  <si>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</si>
  <si>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</si>
  <si>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</si>
  <si>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</si>
  <si>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</si>
  <si>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</si>
  <si>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</si>
  <si>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</si>
  <si>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</si>
  <si>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</si>
  <si>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</si>
  <si>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</si>
  <si>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</si>
  <si>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</si>
  <si>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</si>
  <si>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</si>
  <si>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</si>
  <si>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</si>
  <si>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</si>
  <si>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</si>
  <si>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</si>
  <si>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</si>
  <si>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</si>
  <si>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</si>
  <si>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</si>
  <si>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</si>
  <si>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</si>
  <si>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</si>
  <si>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</si>
  <si>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</si>
  <si>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</si>
  <si>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</si>
  <si>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</si>
  <si>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</si>
  <si>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</si>
  <si>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</si>
  <si>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</si>
  <si>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</si>
  <si>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</si>
  <si>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</si>
  <si>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</si>
  <si>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</si>
  <si>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</si>
  <si>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</si>
  <si>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</si>
  <si>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</si>
  <si>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</si>
  <si>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</si>
  <si>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</si>
  <si>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</si>
  <si>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</si>
  <si>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</si>
  <si>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</si>
  <si>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</si>
  <si>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</si>
  <si>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</si>
  <si>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</si>
  <si>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</si>
  <si>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</si>
  <si>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</si>
  <si>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</si>
  <si>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</si>
  <si>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</si>
  <si>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</si>
  <si>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</si>
  <si>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</si>
  <si>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</si>
  <si>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</si>
  <si>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</si>
  <si>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</si>
  <si>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</si>
  <si>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</si>
  <si>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</si>
  <si>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</si>
  <si>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</si>
  <si>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</si>
  <si>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</si>
  <si>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</si>
  <si>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</si>
  <si>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</si>
  <si>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</si>
  <si>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</si>
  <si>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</si>
  <si>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</si>
  <si>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</si>
  <si>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</si>
  <si>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</si>
  <si>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</si>
  <si>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</si>
  <si>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</si>
  <si>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</si>
  <si>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</si>
  <si>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</si>
  <si>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</si>
  <si>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</si>
  <si>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</si>
  <si>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</si>
  <si>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</si>
  <si>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</si>
  <si>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</si>
  <si>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</si>
  <si>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</si>
  <si>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</si>
  <si>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</si>
  <si>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</si>
  <si>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</si>
  <si>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</si>
  <si>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</si>
  <si>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</si>
  <si>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</si>
  <si>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</si>
  <si>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</si>
  <si>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</si>
  <si>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</si>
  <si>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</si>
  <si>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</si>
  <si>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</si>
  <si>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</si>
  <si>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</si>
  <si>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</si>
  <si>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</si>
  <si>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</si>
  <si>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</si>
  <si>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</si>
  <si>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</si>
  <si>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</si>
  <si>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</si>
  <si>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</si>
  <si>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</si>
  <si>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</si>
  <si>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</si>
  <si>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</si>
  <si>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</si>
  <si>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</si>
  <si>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</si>
  <si>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</si>
  <si>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</si>
  <si>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</si>
  <si>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</si>
  <si>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</si>
  <si>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</si>
  <si>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</si>
  <si>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</si>
  <si>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</si>
  <si>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</si>
  <si>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</si>
  <si>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</si>
  <si>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</si>
  <si>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</si>
  <si>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</si>
  <si>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</si>
  <si>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</si>
  <si>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</si>
  <si>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</si>
  <si>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</si>
  <si>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</si>
  <si>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</si>
  <si>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</si>
  <si>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</si>
  <si>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</si>
  <si>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</si>
  <si>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</si>
  <si>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</si>
  <si>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</si>
  <si>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</si>
  <si>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</si>
  <si>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</si>
  <si>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</si>
  <si>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</si>
  <si>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</si>
  <si>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</si>
  <si>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</si>
  <si>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</si>
  <si>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</si>
  <si>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</si>
  <si>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</si>
  <si>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</si>
  <si>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</si>
  <si>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</si>
  <si>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</si>
  <si>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</si>
  <si>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</si>
  <si>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</si>
  <si>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</si>
  <si>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</si>
  <si>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</si>
  <si>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</si>
  <si>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</si>
  <si>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</si>
  <si>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</si>
  <si>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</si>
  <si>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</si>
  <si>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</si>
  <si>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</si>
  <si>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</si>
  <si>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</si>
  <si>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</si>
  <si>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</si>
  <si>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</si>
  <si>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</si>
  <si>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</si>
  <si>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</si>
  <si>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</si>
  <si>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</si>
  <si>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</si>
  <si>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</si>
  <si>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</si>
  <si>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</si>
  <si>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</si>
  <si>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</si>
  <si>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</si>
  <si>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</si>
  <si>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</si>
  <si>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</si>
  <si>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</si>
  <si>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</si>
  <si>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</si>
  <si>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</si>
  <si>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</si>
  <si>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</si>
  <si>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</si>
  <si>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</si>
  <si>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</si>
  <si>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</si>
  <si>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</si>
  <si>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</si>
  <si>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</si>
  <si>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</si>
  <si>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</si>
  <si>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</si>
  <si>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</si>
  <si>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</si>
  <si>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</si>
  <si>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</si>
  <si>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</si>
  <si>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</si>
  <si>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</si>
  <si>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</si>
  <si>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</si>
  <si>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</si>
  <si>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</si>
  <si>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</si>
  <si>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</si>
  <si>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</si>
  <si>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</si>
  <si>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</si>
  <si>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</si>
  <si>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</si>
  <si>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</si>
  <si>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</si>
  <si>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</si>
  <si>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</si>
  <si>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</si>
  <si>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</si>
  <si>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</si>
  <si>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</si>
  <si>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</si>
  <si>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</si>
  <si>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</si>
  <si>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</si>
  <si>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</si>
  <si>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</si>
  <si>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</si>
  <si>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</si>
  <si>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</si>
  <si>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</si>
  <si>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</si>
  <si>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</si>
  <si>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</si>
  <si>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</si>
  <si>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</si>
  <si>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</si>
  <si>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</si>
  <si>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</si>
  <si>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</si>
  <si>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</si>
  <si>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</si>
  <si>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</si>
  <si>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</si>
  <si>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</si>
  <si>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</si>
  <si>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</si>
  <si>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</si>
  <si>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</si>
  <si>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</si>
  <si>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</si>
  <si>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</si>
  <si>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</si>
  <si>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</si>
  <si>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</si>
  <si>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</si>
  <si>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</si>
  <si>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</si>
  <si>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</si>
  <si>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</si>
  <si>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</si>
  <si>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</si>
  <si>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</si>
  <si>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</si>
  <si>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</si>
  <si>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</si>
  <si>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</si>
  <si>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</si>
  <si>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</si>
  <si>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</si>
  <si>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</si>
  <si>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</si>
  <si>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</si>
  <si>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</si>
  <si>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</si>
  <si>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</si>
  <si>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</si>
  <si>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</si>
  <si>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</si>
  <si>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</si>
  <si>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</si>
  <si>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</si>
  <si>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</si>
  <si>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</si>
  <si>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</si>
  <si>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</si>
  <si>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</si>
  <si>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</si>
  <si>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</si>
  <si>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</si>
  <si>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</si>
  <si>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</si>
  <si>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</si>
  <si>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</si>
  <si>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</si>
  <si>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</si>
  <si>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</si>
  <si>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</si>
  <si>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</si>
  <si>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</si>
  <si>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</si>
  <si>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</si>
  <si>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</si>
  <si>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</si>
  <si>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</si>
  <si>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</si>
  <si>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</si>
  <si>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</si>
  <si>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</si>
  <si>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</si>
  <si>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</si>
  <si>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</si>
  <si>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</si>
  <si>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</si>
  <si>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</si>
  <si>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</si>
  <si>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</si>
  <si>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</si>
  <si>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</si>
  <si>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</si>
  <si>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</si>
  <si>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</si>
  <si>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</si>
  <si>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</si>
  <si>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</si>
  <si>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</si>
  <si>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</si>
  <si>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</si>
  <si>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</si>
  <si>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</si>
  <si>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</si>
  <si>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</si>
  <si>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</si>
  <si>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</si>
  <si>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</si>
  <si>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</si>
  <si>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</si>
  <si>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</si>
  <si>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</si>
  <si>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</si>
  <si>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</si>
  <si>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</si>
  <si>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</si>
  <si>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</si>
  <si>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</si>
  <si>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</si>
  <si>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</si>
  <si>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</si>
  <si>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</si>
  <si>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</si>
  <si>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</si>
  <si>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</si>
  <si>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</si>
  <si>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</si>
  <si>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</si>
  <si>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</si>
  <si>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</si>
  <si>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</si>
  <si>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</si>
  <si>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</si>
  <si>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</si>
  <si>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</si>
  <si>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</si>
  <si>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</si>
  <si>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</si>
  <si>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</si>
  <si>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</si>
  <si>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</si>
  <si>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</si>
  <si>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</si>
  <si>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</si>
  <si>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</si>
  <si>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</si>
  <si>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</si>
  <si>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</si>
  <si>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</si>
  <si>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</si>
  <si>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</si>
  <si>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</si>
  <si>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</si>
  <si>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</si>
  <si>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</si>
  <si>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</si>
  <si>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</si>
  <si>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</si>
  <si>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</si>
  <si>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</si>
  <si>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</si>
  <si>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</si>
  <si>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</si>
  <si>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</si>
  <si>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</si>
  <si>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</si>
  <si>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</si>
  <si>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</si>
  <si>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</si>
  <si>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</si>
  <si>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</si>
  <si>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</si>
  <si>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</si>
  <si>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</si>
  <si>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</si>
  <si>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</si>
  <si>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</si>
  <si>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</si>
  <si>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</si>
  <si>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</si>
  <si>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</si>
  <si>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</si>
  <si>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</si>
  <si>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</si>
  <si>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</si>
  <si>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</si>
  <si>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</si>
  <si>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</si>
  <si>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</si>
  <si>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</si>
  <si>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</si>
  <si>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</si>
  <si>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</si>
  <si>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</si>
  <si>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</si>
  <si>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</si>
  <si>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</si>
  <si>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</si>
  <si>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</si>
  <si>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</si>
  <si>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</si>
  <si>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</si>
  <si>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</si>
  <si>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</si>
  <si>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</si>
  <si>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</si>
  <si>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</si>
  <si>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</si>
  <si>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</si>
  <si>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</si>
  <si>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</si>
  <si>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</si>
  <si>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</si>
  <si>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</si>
  <si>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</si>
  <si>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</si>
  <si>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</si>
  <si>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</si>
  <si>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</si>
  <si>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</si>
  <si>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</si>
  <si>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</si>
  <si>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</si>
  <si>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</si>
  <si>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</si>
  <si>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</si>
  <si>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</si>
  <si>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</si>
  <si>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</si>
  <si>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</si>
  <si>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</si>
  <si>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</si>
  <si>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</si>
  <si>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</si>
  <si>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</si>
  <si>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</si>
  <si>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</si>
  <si>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</si>
  <si>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</si>
  <si>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</si>
  <si>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</si>
  <si>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</si>
  <si>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</si>
  <si>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</si>
  <si>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</si>
  <si>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</si>
  <si>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</si>
  <si>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</si>
  <si>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</si>
  <si>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</si>
  <si>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</si>
  <si>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</si>
  <si>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</si>
  <si>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</si>
  <si>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</si>
  <si>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</si>
  <si>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</si>
  <si>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</si>
  <si>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</si>
  <si>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</si>
  <si>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</si>
  <si>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</si>
  <si>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</si>
  <si>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</si>
  <si>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</si>
  <si>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</si>
  <si>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</si>
  <si>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</si>
  <si>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</si>
  <si>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</si>
  <si>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</si>
  <si>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</si>
  <si>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</si>
  <si>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</si>
  <si>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</si>
  <si>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</si>
  <si>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</si>
  <si>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</si>
  <si>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</si>
  <si>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</si>
  <si>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</si>
  <si>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</si>
  <si>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</si>
  <si>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</si>
  <si>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</si>
  <si>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</si>
  <si>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</si>
  <si>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</si>
  <si>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</si>
  <si>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</si>
  <si>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</si>
  <si>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</si>
  <si>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</si>
  <si>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</si>
  <si>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</si>
  <si>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</si>
  <si>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</si>
  <si>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</si>
  <si>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</si>
  <si>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</si>
  <si>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</si>
  <si>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</si>
  <si>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</si>
  <si>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</si>
  <si>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</si>
  <si>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</si>
  <si>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</si>
  <si>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</si>
  <si>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</si>
  <si>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</si>
  <si>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</si>
  <si>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</si>
  <si>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</si>
  <si>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</si>
  <si>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</si>
  <si>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</si>
  <si>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</si>
  <si>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</si>
  <si>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</si>
  <si>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</si>
  <si>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</si>
  <si>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</si>
  <si>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</si>
  <si>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</si>
  <si>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</si>
  <si>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</si>
  <si>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</si>
  <si>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</si>
  <si>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</si>
  <si>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</si>
  <si>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</si>
  <si>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</si>
  <si>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</si>
  <si>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</si>
  <si>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</si>
  <si>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</si>
  <si>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</si>
  <si>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</si>
  <si>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</si>
  <si>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</si>
  <si>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</si>
  <si>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</si>
  <si>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</si>
  <si>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</si>
  <si>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</si>
  <si>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</si>
  <si>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</si>
  <si>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</si>
  <si>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</si>
  <si>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</si>
  <si>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</si>
  <si>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</si>
  <si>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</si>
  <si>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</si>
  <si>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</si>
  <si>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</si>
  <si>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</si>
  <si>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</si>
  <si>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</si>
  <si>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</si>
  <si>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</si>
  <si>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</si>
  <si>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</si>
  <si>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</si>
  <si>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</si>
  <si>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</si>
  <si>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</si>
  <si>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</si>
  <si>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</si>
  <si>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</si>
  <si>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</si>
  <si>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</si>
  <si>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</si>
  <si>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</si>
  <si>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</si>
  <si>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</si>
  <si>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</si>
  <si>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</si>
  <si>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</si>
  <si>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</si>
  <si>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</si>
  <si>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</si>
  <si>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</si>
  <si>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</si>
  <si>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</si>
  <si>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</si>
  <si>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</si>
  <si>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</si>
  <si>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</si>
  <si>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</si>
  <si>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</si>
  <si>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</si>
  <si>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</si>
  <si>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</si>
  <si>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</si>
  <si>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</si>
  <si>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</si>
  <si>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</si>
  <si>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</si>
  <si>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</si>
  <si>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</si>
  <si>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</si>
  <si>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</si>
  <si>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</si>
  <si>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</si>
  <si>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</si>
  <si>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</si>
  <si>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</si>
  <si>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</si>
  <si>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</si>
  <si>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</si>
  <si>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</si>
  <si>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</si>
  <si>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</si>
  <si>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</si>
  <si>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</si>
  <si>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</si>
  <si>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</si>
  <si>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</si>
  <si>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</si>
  <si>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</si>
  <si>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</si>
  <si>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</si>
  <si>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</si>
  <si>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</si>
  <si>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</si>
  <si>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</si>
  <si>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</si>
  <si>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</si>
  <si>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</si>
  <si>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</si>
  <si>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</si>
  <si>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</si>
  <si>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</si>
  <si>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</si>
  <si>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</si>
  <si>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</si>
  <si>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</si>
  <si>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</si>
  <si>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</si>
  <si>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</si>
  <si>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</si>
  <si>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</si>
  <si>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</si>
  <si>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</si>
  <si>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</si>
  <si>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</si>
  <si>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</si>
  <si>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</si>
  <si>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</si>
  <si>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</si>
  <si>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</si>
  <si>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</si>
  <si>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</si>
  <si>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</si>
  <si>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</si>
  <si>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</si>
  <si>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</si>
  <si>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</si>
  <si>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</si>
  <si>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</si>
  <si>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</si>
  <si>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</si>
  <si>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</si>
  <si>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</si>
  <si>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</si>
  <si>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</si>
  <si>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</si>
  <si>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</si>
  <si>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</si>
  <si>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</si>
  <si>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</si>
  <si>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</si>
  <si>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</si>
  <si>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</si>
  <si>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</si>
  <si>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</si>
  <si>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</si>
  <si>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</si>
  <si>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</si>
  <si>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</si>
  <si>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</si>
  <si>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</si>
  <si>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</si>
  <si>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</si>
  <si>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</si>
  <si>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</si>
  <si>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</si>
  <si>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</si>
  <si>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</si>
  <si>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</si>
  <si>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</si>
  <si>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</si>
  <si>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</si>
  <si>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</si>
  <si>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</si>
  <si>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</si>
  <si>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</si>
  <si>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</si>
  <si>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</si>
  <si>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</si>
  <si>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</si>
  <si>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</si>
  <si>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</si>
  <si>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</si>
  <si>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</si>
  <si>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</si>
  <si>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</si>
  <si>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</si>
  <si>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</si>
  <si>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</si>
  <si>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</si>
  <si>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</si>
  <si>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</si>
  <si>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</si>
  <si>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</si>
  <si>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</si>
  <si>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</si>
  <si>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</si>
  <si>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</si>
  <si>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</si>
  <si>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</si>
  <si>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</si>
  <si>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</si>
  <si>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</si>
  <si>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</si>
  <si>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</si>
  <si>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</si>
  <si>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</si>
  <si>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</si>
  <si>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</si>
  <si>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</si>
  <si>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</si>
  <si>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</si>
  <si>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</si>
  <si>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</si>
  <si>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</si>
  <si>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</si>
  <si>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</si>
  <si>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</si>
  <si>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</si>
  <si>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</si>
  <si>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</si>
  <si>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</si>
  <si>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</si>
  <si>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</si>
  <si>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</si>
  <si>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</si>
  <si>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</si>
  <si>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</si>
  <si>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</si>
  <si>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</si>
  <si>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</si>
  <si>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</si>
  <si>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</si>
  <si>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</si>
  <si>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</si>
  <si>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</si>
  <si>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</si>
  <si>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</si>
  <si>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</si>
  <si>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</si>
  <si>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</si>
  <si>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</si>
  <si>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</si>
  <si>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</si>
  <si>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</si>
  <si>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</si>
  <si>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</si>
  <si>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</si>
  <si>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</si>
  <si>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</si>
  <si>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</si>
  <si>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</si>
  <si>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</si>
  <si>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</si>
  <si>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</si>
  <si>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</si>
  <si>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</si>
  <si>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</si>
  <si>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</si>
  <si>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</si>
  <si>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</si>
  <si>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</si>
  <si>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</si>
  <si>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</si>
  <si>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</si>
  <si>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</si>
  <si>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</si>
  <si>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</si>
  <si>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</si>
  <si>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</si>
  <si>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</si>
  <si>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</si>
  <si>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</si>
  <si>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</si>
  <si>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</si>
  <si>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</si>
  <si>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</si>
  <si>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</si>
  <si>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</si>
  <si>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</si>
  <si>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</si>
  <si>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</si>
  <si>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</si>
  <si>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</si>
  <si>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</si>
  <si>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</si>
  <si>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</si>
  <si>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</si>
  <si>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</si>
  <si>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</si>
  <si>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</si>
  <si>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</si>
  <si>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</si>
  <si>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</si>
  <si>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</si>
  <si>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</si>
  <si>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</si>
  <si>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</si>
  <si>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</si>
  <si>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</si>
  <si>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</si>
  <si>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</si>
  <si>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</si>
  <si>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</si>
  <si>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</si>
  <si>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</si>
  <si>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</si>
  <si>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</si>
  <si>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</si>
  <si>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</si>
  <si>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</si>
  <si>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</si>
  <si>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</si>
  <si>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</si>
  <si>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</si>
  <si>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</si>
  <si>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</si>
  <si>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</si>
  <si>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</si>
  <si>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</si>
  <si>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</si>
  <si>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</si>
  <si>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</si>
  <si>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</si>
  <si>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</si>
  <si>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</si>
  <si>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</si>
  <si>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</si>
  <si>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</si>
  <si>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</si>
  <si>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</si>
  <si>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</si>
  <si>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</si>
  <si>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</si>
  <si>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</si>
  <si>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</si>
  <si>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</si>
  <si>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</si>
  <si>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</si>
  <si>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</si>
  <si>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</si>
  <si>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</si>
  <si>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</si>
  <si>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</si>
  <si>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</si>
  <si>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</si>
  <si>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</si>
  <si>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</si>
  <si>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</si>
  <si>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</si>
  <si>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</si>
  <si>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</si>
  <si>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</si>
  <si>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</si>
  <si>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</si>
  <si>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</si>
  <si>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</si>
  <si>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</si>
  <si>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</si>
  <si>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</si>
  <si>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</si>
  <si>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</si>
  <si>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</si>
  <si>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</si>
  <si>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</si>
  <si>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</si>
  <si>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</si>
  <si>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</si>
  <si>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</si>
  <si>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</si>
  <si>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</si>
  <si>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</si>
  <si>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</si>
  <si>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</si>
  <si>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</si>
  <si>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</si>
  <si>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</si>
  <si>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</si>
  <si>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</si>
  <si>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</si>
  <si>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</si>
  <si>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</si>
  <si>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</si>
  <si>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</si>
  <si>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</si>
  <si>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</si>
  <si>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</si>
  <si>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</si>
  <si>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</si>
  <si>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</si>
  <si>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</si>
  <si>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</si>
  <si>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</si>
  <si>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</si>
  <si>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</si>
  <si>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</si>
  <si>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</si>
  <si>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</si>
  <si>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</si>
  <si>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</si>
  <si>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</si>
  <si>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</si>
  <si>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</si>
  <si>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</si>
  <si>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</si>
  <si>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</si>
  <si>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</si>
  <si>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</si>
  <si>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</si>
  <si>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</si>
  <si>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</si>
  <si>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</si>
  <si>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</si>
  <si>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</si>
  <si>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</si>
  <si>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</si>
  <si>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</si>
  <si>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</si>
  <si>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</si>
  <si>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</si>
  <si>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</si>
  <si>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</si>
  <si>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</si>
  <si>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</si>
  <si>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</si>
  <si>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</si>
  <si>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</si>
  <si>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</si>
  <si>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</si>
  <si>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</si>
  <si>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</si>
  <si>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</si>
  <si>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</si>
  <si>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</si>
  <si>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</si>
  <si>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</si>
  <si>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</si>
  <si>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</si>
  <si>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</si>
  <si>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</si>
  <si>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</si>
  <si>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</si>
  <si>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</si>
  <si>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</si>
  <si>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</si>
  <si>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</si>
  <si>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</si>
  <si>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</si>
  <si>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</si>
  <si>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</si>
  <si>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</si>
  <si>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</si>
  <si>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</si>
  <si>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</si>
  <si>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</si>
  <si>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</si>
  <si>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</si>
  <si>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</si>
  <si>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</si>
  <si>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</si>
  <si>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</si>
  <si>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</si>
  <si>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</si>
  <si>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</si>
  <si>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</si>
  <si>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</si>
  <si>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</si>
  <si>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</si>
  <si>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</si>
  <si>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</si>
  <si>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</si>
  <si>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</si>
  <si>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</si>
  <si>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</si>
  <si>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</si>
  <si>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</si>
  <si>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</si>
  <si>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</si>
  <si>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</si>
  <si>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</si>
  <si>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</si>
  <si>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</si>
  <si>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</si>
  <si>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</si>
  <si>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</si>
  <si>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</si>
  <si>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</si>
  <si>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</si>
  <si>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</si>
  <si>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</si>
  <si>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</si>
  <si>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</si>
  <si>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</si>
  <si>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</si>
  <si>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</si>
  <si>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</si>
  <si>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</si>
  <si>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</si>
  <si>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</si>
  <si>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</si>
  <si>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</si>
  <si>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</si>
  <si>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</si>
  <si>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</si>
  <si>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</si>
  <si>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</si>
  <si>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</si>
  <si>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</si>
  <si>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</si>
  <si>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</si>
  <si>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</si>
  <si>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</si>
  <si>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</si>
  <si>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</si>
  <si>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</si>
  <si>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</si>
  <si>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</si>
  <si>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</si>
  <si>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</si>
  <si>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</si>
  <si>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</si>
  <si>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</si>
  <si>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</si>
  <si>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</si>
  <si>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</si>
  <si>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</si>
  <si>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</si>
  <si>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</si>
  <si>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</si>
  <si>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</si>
  <si>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</si>
  <si>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</si>
  <si>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</si>
  <si>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</si>
  <si>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</si>
  <si>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</si>
  <si>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</si>
  <si>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</si>
  <si>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</si>
  <si>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</si>
  <si>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</si>
  <si>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</si>
  <si>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</si>
  <si>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</si>
  <si>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</si>
  <si>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</si>
  <si>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</si>
  <si>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</si>
  <si>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</si>
  <si>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</si>
  <si>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</si>
  <si>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</si>
  <si>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</si>
  <si>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</si>
  <si>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</si>
  <si>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</si>
  <si>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</si>
  <si>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</si>
  <si>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</si>
  <si>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</si>
  <si>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</si>
  <si>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</si>
  <si>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</si>
  <si>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</si>
  <si>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</si>
  <si>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</si>
  <si>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</si>
  <si>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</si>
  <si>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</si>
  <si>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</si>
  <si>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</si>
  <si>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</si>
  <si>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</si>
  <si>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</si>
  <si>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</si>
  <si>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</si>
  <si>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</si>
  <si>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</si>
  <si>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</si>
  <si>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</si>
  <si>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</si>
  <si>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</si>
  <si>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</si>
  <si>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</si>
  <si>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</si>
  <si>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</si>
  <si>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</si>
  <si>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</si>
  <si>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</si>
  <si>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</si>
  <si>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</si>
  <si>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</si>
  <si>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</si>
  <si>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</si>
  <si>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</si>
  <si>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</si>
  <si>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</si>
  <si>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</si>
  <si>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</si>
  <si>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</si>
  <si>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</si>
  <si>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</si>
  <si>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</si>
  <si>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</si>
  <si>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</si>
  <si>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</si>
  <si>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</si>
  <si>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</si>
  <si>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</si>
  <si>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</si>
  <si>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</si>
  <si>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</si>
  <si>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</si>
  <si>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</si>
  <si>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</si>
  <si>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</si>
  <si>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</si>
  <si>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</si>
  <si>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</si>
  <si>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</si>
  <si>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</si>
  <si>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</si>
  <si>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</si>
  <si>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</si>
  <si>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</si>
  <si>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</si>
  <si>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</si>
  <si>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</si>
  <si>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</si>
  <si>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</si>
  <si>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</si>
  <si>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</si>
  <si>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</si>
  <si>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</si>
  <si>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</si>
  <si>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</si>
  <si>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</si>
  <si>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</si>
  <si>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</si>
  <si>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</si>
  <si>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</si>
  <si>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</si>
  <si>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</si>
  <si>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</si>
  <si>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</si>
  <si>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</si>
  <si>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</si>
  <si>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</si>
  <si>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</si>
  <si>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</si>
  <si>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</si>
  <si>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</si>
  <si>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</si>
  <si>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</si>
  <si>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</si>
  <si>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</si>
  <si>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</si>
  <si>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</si>
  <si>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</si>
  <si>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</si>
  <si>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</si>
  <si>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</si>
  <si>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</si>
  <si>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</si>
  <si>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</si>
  <si>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</si>
  <si>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</si>
  <si>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</si>
  <si>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</si>
  <si>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</si>
  <si>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</si>
  <si>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</si>
  <si>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</si>
  <si>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</si>
  <si>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</si>
  <si>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</si>
  <si>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</si>
  <si>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</si>
  <si>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</si>
  <si>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</si>
  <si>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</si>
  <si>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</si>
  <si>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</si>
  <si>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</si>
  <si>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</si>
  <si>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</si>
  <si>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</si>
  <si>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</si>
  <si>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</si>
  <si>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</si>
  <si>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</si>
  <si>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</si>
  <si>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</si>
  <si>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</si>
  <si>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</si>
  <si>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</si>
  <si>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</si>
  <si>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</si>
  <si>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</si>
  <si>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</si>
  <si>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</si>
  <si>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</si>
  <si>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</si>
  <si>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</si>
  <si>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</si>
  <si>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</si>
  <si>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</si>
  <si>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</si>
  <si>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</si>
  <si>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</si>
  <si>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</si>
  <si>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</si>
  <si>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</si>
  <si>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</si>
  <si>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</si>
  <si>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</si>
  <si>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</si>
  <si>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</si>
  <si>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</si>
  <si>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</si>
  <si>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</si>
  <si>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</si>
  <si>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</si>
  <si>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</si>
  <si>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</si>
  <si>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</si>
  <si>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</si>
  <si>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</si>
  <si>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</si>
  <si>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</si>
  <si>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</si>
  <si>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</si>
  <si>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</si>
  <si>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</si>
  <si>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</si>
  <si>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</si>
  <si>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</si>
  <si>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</si>
  <si>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</si>
  <si>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</si>
  <si>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</si>
  <si>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</si>
  <si>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</si>
  <si>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</si>
  <si>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</si>
  <si>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</si>
  <si>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</si>
  <si>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</si>
  <si>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</si>
  <si>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</si>
  <si>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</si>
  <si>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</si>
  <si>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</si>
  <si>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</si>
  <si>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</si>
  <si>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</si>
  <si>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</si>
  <si>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</si>
  <si>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</si>
  <si>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</si>
  <si>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</si>
  <si>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</si>
  <si>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</si>
  <si>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</si>
  <si>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</si>
  <si>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</si>
  <si>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</si>
  <si>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</si>
  <si>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</si>
  <si>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</si>
  <si>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</si>
  <si>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</si>
  <si>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</si>
  <si>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</si>
  <si>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</si>
  <si>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</si>
  <si>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</si>
  <si>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</si>
  <si>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</si>
  <si>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</si>
  <si>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</si>
  <si>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</si>
  <si>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</si>
  <si>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</si>
  <si>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</si>
  <si>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</si>
  <si>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</si>
  <si>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</si>
  <si>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</si>
  <si>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</si>
  <si>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</si>
  <si>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</si>
  <si>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</si>
  <si>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</si>
  <si>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</si>
  <si>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</si>
  <si>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</si>
  <si>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</si>
  <si>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</si>
  <si>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</si>
  <si>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</si>
  <si>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</si>
  <si>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</si>
  <si>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</si>
  <si>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</si>
  <si>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</si>
  <si>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</si>
  <si>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</si>
  <si>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</si>
  <si>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</si>
  <si>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</si>
  <si>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</si>
  <si>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</si>
  <si>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</si>
  <si>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</si>
  <si>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</si>
  <si>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</si>
  <si>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</si>
  <si>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</si>
  <si>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</si>
  <si>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</si>
  <si>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</si>
  <si>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</si>
  <si>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</si>
  <si>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</si>
  <si>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</si>
  <si>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</si>
  <si>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</si>
  <si>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</si>
  <si>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</si>
  <si>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</si>
  <si>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</si>
  <si>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</si>
  <si>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</si>
  <si>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</si>
  <si>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</si>
  <si>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</si>
  <si>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</si>
  <si>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</si>
  <si>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</si>
  <si>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</si>
  <si>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</si>
  <si>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</si>
  <si>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</si>
  <si>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</si>
  <si>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</si>
  <si>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</si>
  <si>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</si>
  <si>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</si>
  <si>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</si>
  <si>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</si>
  <si>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</si>
  <si>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</si>
  <si>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</si>
  <si>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</si>
  <si>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</si>
  <si>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</si>
  <si>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</si>
  <si>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</si>
  <si>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</si>
  <si>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</si>
  <si>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</si>
  <si>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</si>
  <si>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</si>
  <si>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</si>
  <si>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</si>
  <si>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</si>
  <si>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</si>
  <si>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</si>
  <si>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</si>
  <si>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</si>
  <si>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</si>
  <si>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</si>
  <si>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</si>
  <si>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</si>
  <si>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</si>
  <si>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</si>
  <si>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</si>
  <si>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</si>
  <si>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</si>
  <si>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</si>
  <si>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</si>
  <si>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</si>
  <si>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</si>
  <si>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</si>
  <si>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</si>
  <si>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</si>
  <si>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</si>
  <si>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</si>
  <si>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</si>
  <si>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</si>
  <si>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</si>
  <si>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</si>
  <si>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</si>
  <si>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</si>
  <si>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</si>
  <si>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</si>
  <si>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</si>
  <si>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</si>
  <si>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</si>
  <si>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</si>
  <si>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</si>
  <si>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</si>
  <si>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</si>
  <si>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</si>
  <si>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</si>
  <si>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</si>
  <si>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</si>
  <si>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</si>
  <si>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</si>
  <si>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</si>
  <si>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</si>
  <si>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</si>
  <si>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</si>
  <si>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</si>
  <si>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</si>
  <si>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</si>
  <si>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</si>
  <si>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</si>
  <si>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</si>
  <si>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</si>
  <si>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</si>
  <si>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</si>
  <si>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</si>
  <si>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</si>
  <si>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</si>
  <si>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</si>
  <si>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</si>
  <si>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</si>
  <si>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</si>
  <si>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</si>
  <si>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</si>
  <si>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</si>
  <si>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</si>
  <si>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</si>
  <si>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</si>
  <si>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</si>
  <si>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</si>
  <si>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</si>
  <si>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</si>
  <si>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</si>
  <si>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</si>
  <si>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</si>
  <si>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</si>
  <si>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</si>
  <si>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</si>
  <si>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</si>
  <si>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</si>
  <si>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</si>
  <si>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</si>
  <si>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</si>
  <si>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</si>
  <si>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</si>
  <si>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</si>
  <si>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</si>
  <si>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</si>
  <si>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</si>
  <si>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</si>
  <si>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</si>
  <si>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</si>
  <si>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</si>
  <si>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</si>
  <si>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</si>
  <si>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</si>
  <si>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</si>
  <si>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</si>
  <si>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</si>
  <si>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</si>
  <si>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</si>
  <si>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</si>
  <si>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</si>
  <si>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</si>
  <si>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</si>
  <si>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</si>
  <si>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</si>
  <si>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</si>
  <si>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</si>
  <si>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</si>
  <si>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</si>
  <si>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</si>
  <si>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</si>
  <si>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</si>
  <si>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</si>
  <si>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</si>
  <si>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</si>
  <si>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</si>
  <si>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</si>
  <si>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</si>
  <si>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</si>
  <si>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</si>
  <si>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</si>
  <si>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</si>
  <si>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</si>
  <si>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</si>
  <si>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</si>
  <si>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</si>
  <si>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</si>
  <si>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</si>
  <si>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</si>
  <si>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</si>
  <si>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</si>
  <si>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</si>
  <si>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</si>
  <si>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</si>
  <si>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</si>
  <si>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</si>
  <si>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</si>
  <si>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</si>
  <si>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</si>
  <si>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</si>
  <si>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</si>
  <si>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</si>
  <si>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</si>
  <si>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</si>
  <si>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</si>
  <si>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</si>
  <si>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</si>
  <si>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</si>
  <si>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</si>
  <si>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</si>
  <si>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</si>
  <si>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</si>
  <si>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</si>
  <si>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</si>
  <si>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</si>
  <si>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</si>
  <si>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</si>
  <si>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</si>
  <si>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</si>
  <si>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</si>
  <si>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</si>
  <si>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</si>
  <si>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</si>
  <si>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</si>
  <si>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</si>
  <si>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</si>
  <si>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</si>
  <si>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</si>
  <si>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</si>
  <si>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</si>
  <si>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</si>
  <si>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</si>
  <si>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</si>
  <si>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</si>
  <si>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</si>
  <si>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</si>
  <si>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</si>
  <si>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</si>
  <si>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</si>
  <si>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</si>
  <si>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</si>
  <si>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</si>
  <si>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</si>
  <si>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</si>
  <si>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</si>
  <si>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</si>
  <si>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</si>
  <si>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</si>
  <si>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</si>
  <si>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</si>
  <si>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</si>
  <si>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</si>
  <si>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</si>
  <si>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</si>
  <si>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</si>
  <si>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</si>
  <si>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</si>
  <si>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</si>
  <si>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</si>
  <si>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</si>
  <si>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</si>
  <si>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</si>
  <si>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</si>
  <si>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</si>
  <si>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</si>
  <si>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</si>
  <si>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</si>
  <si>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</si>
  <si>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</si>
  <si>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</si>
  <si>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</si>
  <si>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</si>
  <si>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</si>
  <si>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</si>
  <si>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</si>
  <si>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</si>
  <si>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</si>
  <si>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</si>
  <si>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</si>
  <si>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</si>
  <si>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</si>
  <si>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</si>
  <si>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</si>
  <si>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</si>
  <si>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</si>
  <si>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</si>
  <si>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</si>
  <si>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</si>
  <si>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</si>
  <si>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</si>
  <si>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</si>
  <si>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</si>
  <si>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</si>
  <si>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</si>
  <si>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</si>
  <si>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</si>
  <si>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</si>
  <si>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</si>
  <si>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</si>
  <si>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</si>
  <si>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</si>
  <si>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</si>
  <si>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</si>
  <si>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</si>
  <si>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</si>
  <si>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</si>
  <si>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</si>
  <si>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</si>
  <si>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</si>
  <si>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</si>
  <si>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</si>
  <si>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</si>
  <si>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</si>
  <si>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</si>
  <si>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</si>
  <si>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</si>
  <si>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</si>
  <si>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</si>
  <si>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</si>
  <si>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</si>
  <si>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</si>
  <si>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</si>
  <si>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</si>
  <si>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</si>
  <si>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</si>
  <si>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</si>
  <si>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</si>
  <si>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</si>
  <si>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</si>
  <si>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</si>
  <si>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</si>
  <si>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</si>
  <si>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</si>
  <si>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</si>
  <si>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</si>
  <si>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</si>
  <si>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</si>
  <si>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</si>
  <si>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</si>
  <si>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</si>
  <si>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</si>
  <si>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</si>
  <si>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</si>
  <si>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</si>
  <si>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</si>
  <si>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</si>
  <si>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</si>
  <si>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</si>
  <si>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</si>
  <si>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</si>
  <si>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</si>
  <si>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</si>
  <si>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</si>
  <si>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</si>
  <si>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</si>
  <si>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</si>
  <si>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</si>
  <si>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</si>
  <si>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</si>
  <si>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</si>
  <si>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</si>
  <si>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</si>
  <si>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</si>
  <si>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</si>
  <si>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</si>
  <si>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</si>
  <si>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</si>
  <si>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</si>
  <si>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</si>
  <si>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</si>
  <si>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</si>
  <si>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</si>
  <si>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</si>
  <si>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</si>
  <si>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</si>
  <si>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</si>
  <si>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</si>
  <si>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</si>
  <si>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</si>
  <si>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</si>
  <si>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</si>
  <si>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</si>
  <si>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</si>
  <si>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</si>
  <si>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</si>
  <si>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</si>
  <si>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</si>
  <si>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</si>
  <si>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</si>
  <si>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</si>
  <si>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</si>
  <si>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</si>
  <si>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</si>
  <si>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</si>
  <si>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</si>
  <si>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</si>
  <si>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</si>
  <si>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</si>
  <si>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</si>
  <si>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</si>
  <si>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</si>
  <si>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</si>
  <si>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</si>
  <si>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</si>
  <si>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</si>
  <si>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</si>
  <si>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</si>
  <si>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</si>
  <si>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</si>
  <si>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</si>
  <si>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</si>
  <si>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</si>
  <si>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</si>
  <si>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</si>
  <si>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</si>
  <si>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</si>
  <si>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</si>
  <si>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</si>
  <si>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</si>
  <si>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</si>
  <si>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</si>
  <si>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</si>
  <si>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</si>
  <si>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</si>
  <si>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</si>
  <si>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</si>
  <si>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</si>
  <si>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</si>
  <si>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</si>
  <si>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</si>
  <si>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</si>
  <si>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</si>
  <si>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</si>
  <si>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</si>
  <si>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</si>
  <si>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</si>
  <si>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</si>
  <si>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</si>
  <si>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</si>
  <si>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</si>
  <si>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</si>
  <si>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</si>
  <si>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</si>
  <si>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</si>
  <si>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</si>
  <si>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</si>
  <si>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</si>
  <si>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</si>
  <si>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</si>
  <si>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</si>
  <si>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</si>
  <si>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</si>
  <si>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</si>
  <si>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</si>
  <si>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</si>
  <si>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</si>
  <si>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</si>
  <si>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</si>
  <si>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</si>
  <si>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</si>
  <si>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</si>
  <si>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</si>
  <si>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</si>
  <si>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</si>
  <si>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</si>
  <si>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</si>
  <si>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</si>
  <si>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</si>
  <si>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</si>
  <si>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</si>
  <si>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</si>
  <si>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</si>
  <si>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</si>
  <si>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</si>
  <si>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</si>
  <si>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</si>
  <si>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</si>
  <si>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</si>
  <si>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</si>
  <si>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</si>
  <si>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</si>
  <si>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</si>
  <si>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</si>
  <si>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</si>
  <si>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</si>
  <si>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</si>
  <si>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</si>
  <si>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</si>
  <si>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</si>
  <si>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</si>
  <si>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</si>
  <si>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</si>
  <si>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</si>
  <si>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</si>
  <si>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</si>
  <si>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</si>
  <si>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</si>
  <si>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</si>
  <si>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</si>
  <si>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</si>
  <si>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</si>
  <si>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</si>
  <si>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</si>
  <si>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</si>
  <si>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</si>
  <si>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</si>
  <si>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</si>
  <si>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</si>
  <si>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</si>
  <si>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</si>
  <si>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</si>
  <si>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</si>
  <si>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</si>
  <si>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</si>
  <si>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</si>
  <si>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</si>
  <si>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</si>
  <si>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</si>
  <si>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</si>
  <si>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</si>
  <si>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</si>
  <si>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</si>
  <si>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</si>
  <si>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</si>
  <si>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</si>
  <si>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</si>
  <si>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</si>
  <si>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</si>
  <si>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</si>
  <si>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</si>
  <si>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</si>
  <si>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</si>
  <si>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</si>
  <si>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</si>
  <si>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</si>
  <si>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</si>
  <si>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</si>
  <si>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</si>
  <si>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</si>
  <si>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</si>
  <si>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</si>
  <si>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</si>
  <si>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</si>
  <si>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</si>
  <si>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</si>
  <si>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</si>
  <si>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</si>
  <si>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</si>
  <si>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</si>
  <si>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</si>
  <si>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</si>
  <si>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</si>
  <si>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</si>
  <si>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</si>
  <si>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</si>
  <si>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</si>
  <si>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</si>
  <si>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</si>
  <si>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</si>
  <si>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</si>
  <si>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</si>
  <si>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</si>
  <si>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</si>
  <si>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</si>
  <si>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</si>
  <si>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</si>
  <si>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</si>
  <si>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</si>
  <si>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</si>
  <si>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</si>
  <si>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</si>
  <si>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</si>
  <si>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</si>
  <si>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</si>
  <si>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</si>
  <si>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</si>
  <si>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</si>
  <si>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</si>
  <si>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</si>
  <si>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</si>
  <si>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</si>
  <si>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</si>
  <si>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</si>
  <si>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</si>
  <si>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</si>
  <si>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</si>
  <si>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</si>
  <si>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</si>
  <si>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</si>
  <si>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</si>
  <si>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</si>
  <si>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</si>
  <si>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</si>
  <si>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</si>
  <si>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</si>
  <si>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</si>
  <si>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</si>
  <si>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</si>
  <si>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</si>
  <si>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</si>
  <si>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</si>
  <si>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</si>
  <si>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</si>
  <si>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</si>
  <si>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</si>
  <si>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</si>
  <si>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</si>
  <si>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</si>
  <si>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</si>
  <si>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</si>
  <si>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</si>
  <si>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</si>
  <si>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</si>
  <si>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</si>
  <si>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</si>
  <si>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</si>
  <si>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</si>
  <si>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</si>
  <si>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</si>
  <si>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</si>
  <si>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</si>
  <si>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</si>
  <si>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</si>
  <si>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</si>
  <si>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</si>
  <si>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</si>
  <si>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</si>
  <si>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</si>
  <si>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</si>
  <si>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</si>
  <si>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</si>
  <si>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</si>
  <si>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</si>
  <si>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</si>
  <si>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</si>
  <si>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</si>
  <si>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</si>
  <si>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</si>
  <si>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</si>
  <si>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</si>
  <si>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</si>
  <si>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</si>
  <si>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</si>
  <si>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</si>
  <si>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</si>
  <si>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</si>
  <si>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</si>
  <si>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</si>
  <si>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</si>
  <si>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</si>
  <si>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</si>
  <si>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</si>
  <si>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</si>
  <si>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</si>
  <si>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</si>
  <si>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</si>
  <si>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</si>
  <si>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</si>
  <si>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</si>
  <si>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</si>
  <si>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</si>
  <si>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</si>
  <si>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</si>
  <si>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</si>
  <si>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</si>
  <si>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</si>
  <si>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</si>
  <si>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</si>
  <si>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</si>
  <si>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</si>
  <si>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</si>
  <si>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</si>
  <si>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</si>
  <si>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</si>
  <si>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</si>
  <si>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</si>
  <si>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</si>
  <si>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</si>
  <si>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</si>
  <si>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</si>
  <si>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</si>
  <si>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</si>
  <si>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</si>
  <si>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</si>
  <si>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</si>
  <si>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</si>
  <si>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</si>
  <si>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</si>
  <si>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</si>
  <si>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</si>
  <si>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</si>
  <si>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</si>
  <si>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</si>
  <si>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</si>
  <si>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</si>
  <si>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</si>
  <si>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</si>
  <si>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</si>
  <si>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</si>
  <si>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</si>
  <si>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</si>
  <si>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</si>
  <si>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</si>
  <si>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</si>
  <si>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</si>
  <si>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</si>
  <si>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</si>
  <si>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</si>
  <si>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</si>
  <si>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</si>
  <si>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</si>
  <si>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</si>
  <si>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</si>
  <si>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</si>
  <si>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</si>
  <si>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</si>
  <si>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</si>
  <si>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</si>
  <si>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</si>
  <si>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</si>
  <si>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</si>
  <si>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</si>
  <si>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</si>
  <si>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</si>
  <si>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</si>
  <si>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</si>
  <si>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</si>
  <si>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</si>
  <si>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</si>
  <si>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</si>
  <si>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</si>
  <si>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</si>
  <si>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</si>
  <si>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</si>
  <si>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</si>
  <si>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</si>
  <si>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</si>
  <si>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</si>
  <si>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</si>
  <si>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</si>
  <si>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</si>
  <si>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</si>
  <si>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</si>
  <si>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</si>
  <si>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</si>
  <si>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</si>
  <si>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</si>
  <si>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</si>
  <si>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</si>
  <si>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</si>
  <si>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</si>
  <si>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</si>
  <si>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</si>
  <si>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</si>
  <si>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</si>
  <si>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</si>
  <si>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</si>
  <si>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</si>
  <si>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</si>
  <si>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</si>
  <si>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</si>
  <si>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</si>
  <si>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</si>
  <si>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</si>
  <si>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</si>
  <si>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</si>
  <si>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</si>
  <si>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</si>
  <si>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</si>
  <si>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</si>
  <si>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</si>
  <si>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</si>
  <si>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</si>
  <si>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</si>
  <si>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</si>
  <si>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</si>
  <si>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</si>
  <si>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</si>
  <si>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</si>
  <si>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</si>
  <si>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</si>
  <si>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</si>
  <si>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</si>
  <si>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</si>
  <si>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</si>
  <si>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</si>
  <si>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</si>
  <si>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</si>
  <si>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</si>
  <si>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</si>
  <si>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</si>
  <si>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</si>
  <si>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</si>
  <si>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</si>
  <si>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</si>
  <si>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</si>
  <si>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</si>
  <si>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</si>
  <si>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</si>
  <si>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</si>
  <si>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</si>
  <si>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</si>
  <si>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</si>
  <si>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</si>
  <si>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</si>
  <si>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</si>
  <si>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</si>
  <si>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</si>
  <si>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</si>
  <si>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</si>
  <si>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</si>
  <si>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</si>
  <si>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</si>
  <si>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</si>
  <si>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</si>
  <si>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</si>
  <si>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</si>
  <si>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</si>
  <si>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</si>
  <si>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</si>
  <si>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</si>
  <si>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</si>
  <si>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</si>
  <si>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</si>
  <si>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</si>
  <si>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</si>
  <si>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</si>
  <si>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</si>
  <si>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</si>
  <si>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</si>
  <si>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</si>
  <si>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</si>
  <si>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</si>
  <si>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</si>
  <si>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</si>
  <si>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</si>
  <si>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</si>
  <si>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</si>
  <si>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</si>
  <si>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</si>
  <si>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</si>
  <si>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</si>
  <si>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</si>
  <si>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</si>
  <si>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</si>
  <si>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</si>
  <si>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</si>
  <si>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</si>
  <si>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</si>
  <si>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</si>
  <si>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</si>
  <si>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</si>
  <si>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</si>
  <si>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</si>
  <si>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</si>
  <si>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</si>
  <si>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</si>
  <si>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</si>
  <si>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</si>
  <si>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</si>
  <si>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</si>
  <si>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</si>
  <si>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</si>
  <si>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</si>
  <si>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</si>
  <si>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</si>
  <si>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</si>
  <si>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</si>
  <si>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</si>
  <si>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</si>
  <si>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</si>
  <si>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</si>
  <si>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</si>
  <si>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</si>
  <si>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</si>
  <si>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</si>
  <si>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</si>
  <si>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</si>
  <si>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</si>
  <si>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</si>
  <si>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</si>
  <si>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</si>
  <si>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</si>
  <si>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</si>
  <si>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</si>
  <si>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</si>
  <si>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</si>
  <si>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</si>
  <si>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</si>
  <si>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</si>
  <si>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</si>
  <si>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</si>
  <si>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</si>
  <si>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</si>
  <si>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</si>
  <si>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</si>
  <si>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</si>
  <si>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</si>
  <si>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</si>
  <si>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</si>
  <si>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</si>
  <si>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</si>
  <si>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</si>
  <si>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</si>
  <si>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</si>
  <si>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</si>
  <si>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</si>
  <si>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</si>
  <si>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</si>
  <si>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</si>
  <si>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</si>
  <si>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</si>
  <si>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</si>
  <si>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</si>
  <si>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</si>
  <si>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</si>
  <si>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</si>
  <si>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</si>
  <si>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</si>
  <si>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</si>
  <si>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</si>
  <si>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</si>
  <si>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</si>
  <si>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</si>
  <si>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</si>
  <si>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</si>
  <si>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</si>
  <si>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</si>
  <si>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</si>
  <si>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</si>
  <si>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</si>
  <si>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</si>
  <si>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</si>
  <si>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</si>
  <si>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</si>
  <si>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</si>
  <si>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</si>
  <si>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</si>
  <si>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</si>
  <si>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</si>
  <si>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</si>
  <si>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</si>
  <si>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</si>
  <si>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</si>
  <si>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</si>
  <si>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</si>
  <si>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</si>
  <si>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</si>
  <si>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</si>
  <si>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</si>
  <si>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</si>
  <si>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</si>
  <si>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</si>
  <si>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</si>
  <si>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</si>
  <si>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</si>
  <si>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</si>
  <si>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</si>
  <si>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</si>
  <si>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</si>
  <si>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</si>
  <si>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</si>
  <si>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</si>
  <si>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</si>
  <si>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</si>
  <si>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</si>
  <si>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</si>
  <si>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</si>
  <si>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</si>
  <si>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</si>
  <si>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</si>
  <si>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</si>
  <si>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</si>
  <si>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</si>
  <si>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</si>
  <si>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</si>
  <si>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</si>
  <si>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</si>
  <si>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</si>
  <si>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</si>
  <si>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</si>
  <si>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</si>
  <si>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</si>
  <si>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</si>
  <si>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</si>
  <si>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</si>
  <si>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</si>
  <si>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</si>
  <si>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</si>
  <si>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</si>
  <si>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</si>
  <si>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</si>
  <si>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</si>
  <si>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</si>
  <si>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</si>
  <si>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</si>
  <si>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</si>
  <si>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</si>
  <si>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</si>
  <si>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</si>
  <si>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</si>
  <si>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</si>
  <si>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</si>
  <si>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</si>
  <si>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</si>
  <si>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</si>
  <si>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</si>
  <si>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</si>
  <si>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</si>
  <si>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</si>
  <si>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</si>
  <si>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</si>
  <si>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</si>
  <si>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</si>
  <si>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</si>
  <si>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</si>
  <si>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</si>
  <si>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</si>
  <si>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</si>
  <si>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</si>
  <si>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</si>
  <si>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</si>
  <si>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</si>
  <si>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</si>
  <si>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</si>
  <si>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</si>
  <si>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</si>
  <si>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</si>
  <si>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</si>
  <si>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</si>
  <si>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</si>
  <si>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</si>
  <si>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</si>
  <si>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</si>
  <si>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</si>
  <si>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</si>
  <si>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</si>
  <si>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</si>
  <si>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</si>
  <si>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</si>
  <si>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</si>
  <si>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</si>
  <si>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</si>
  <si>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</si>
  <si>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</si>
  <si>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</si>
  <si>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</si>
  <si>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</si>
  <si>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</si>
  <si>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</si>
  <si>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</si>
  <si>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</si>
  <si>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</si>
  <si>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</si>
  <si>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</si>
  <si>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</si>
  <si>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</si>
  <si>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</si>
  <si>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</si>
  <si>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</si>
  <si>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</si>
  <si>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</si>
  <si>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</si>
  <si>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</si>
  <si>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</si>
  <si>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</si>
  <si>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</si>
  <si>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</si>
  <si>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</si>
  <si>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</si>
  <si>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</si>
  <si>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</si>
  <si>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</si>
  <si>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</si>
  <si>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</si>
  <si>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</si>
  <si>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</si>
  <si>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</si>
  <si>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</si>
  <si>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</si>
  <si>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</si>
  <si>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</si>
  <si>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</si>
  <si>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</si>
  <si>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</si>
  <si>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</si>
  <si>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</si>
  <si>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</si>
  <si>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</si>
  <si>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</si>
  <si>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</si>
  <si>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</si>
  <si>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</si>
  <si>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</si>
  <si>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</si>
  <si>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</si>
  <si>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</si>
  <si>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</si>
  <si>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</si>
  <si>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</si>
  <si>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</si>
  <si>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</si>
  <si>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</si>
  <si>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</si>
  <si>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</si>
  <si>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</si>
  <si>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</si>
  <si>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</si>
  <si>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</si>
  <si>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</si>
  <si>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</si>
  <si>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</si>
  <si>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</si>
  <si>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</si>
  <si>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</si>
  <si>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</si>
  <si>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</si>
  <si>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</si>
  <si>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</si>
  <si>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</si>
  <si>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</si>
  <si>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</si>
  <si>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</si>
  <si>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</si>
  <si>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</si>
  <si>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</si>
  <si>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</si>
  <si>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</si>
  <si>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</si>
  <si>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</si>
  <si>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</si>
  <si>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</si>
  <si>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</si>
  <si>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</si>
  <si>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</si>
  <si>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</si>
  <si>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</si>
  <si>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</si>
  <si>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</si>
  <si>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</si>
  <si>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</si>
  <si>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</si>
  <si>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</si>
  <si>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</si>
  <si>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</si>
  <si>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</si>
  <si>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</si>
  <si>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</si>
  <si>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</si>
  <si>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</si>
  <si>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</si>
  <si>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</si>
  <si>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</si>
  <si>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</si>
  <si>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</si>
  <si>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</si>
  <si>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</si>
  <si>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</si>
  <si>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</si>
  <si>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</si>
  <si>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</si>
  <si>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</si>
  <si>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</si>
  <si>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</si>
  <si>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</si>
  <si>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</si>
  <si>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</si>
  <si>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</si>
  <si>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</si>
  <si>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</si>
  <si>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</si>
  <si>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</si>
  <si>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</si>
  <si>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</si>
  <si>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</si>
  <si>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</si>
  <si>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</si>
  <si>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</si>
  <si>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</si>
  <si>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</si>
  <si>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</si>
  <si>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</si>
  <si>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</si>
  <si>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</si>
  <si>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</si>
  <si>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</si>
  <si>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</si>
  <si>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</si>
  <si>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</si>
  <si>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</si>
  <si>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</si>
  <si>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</si>
  <si>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</si>
  <si>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</si>
  <si>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</si>
  <si>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</si>
  <si>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</si>
  <si>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</si>
  <si>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</si>
  <si>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</si>
  <si>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</si>
  <si>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</si>
  <si>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</si>
  <si>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</si>
  <si>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</si>
  <si>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</si>
  <si>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</si>
  <si>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</si>
  <si>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</si>
  <si>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</si>
  <si>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</si>
  <si>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</si>
  <si>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</si>
  <si>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</si>
  <si>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</si>
  <si>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</si>
  <si>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</si>
  <si>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</si>
  <si>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</si>
  <si>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</si>
  <si>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</si>
  <si>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</si>
  <si>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</si>
  <si>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</si>
  <si>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</si>
  <si>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</si>
  <si>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</si>
  <si>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</si>
  <si>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</si>
  <si>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</si>
  <si>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</si>
  <si>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</si>
  <si>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</si>
  <si>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</si>
  <si>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</si>
  <si>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</si>
  <si>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</si>
  <si>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</si>
  <si>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</si>
  <si>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</si>
  <si>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</si>
  <si>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</si>
  <si>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</si>
  <si>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</si>
  <si>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</si>
  <si>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</si>
  <si>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</si>
  <si>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</si>
  <si>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</si>
  <si>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</si>
  <si>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</si>
  <si>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</si>
  <si>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</si>
  <si>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</si>
  <si>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</si>
  <si>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</si>
  <si>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</si>
  <si>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</si>
  <si>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</si>
  <si>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</si>
  <si>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</si>
  <si>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</si>
  <si>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</si>
  <si>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</si>
  <si>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</si>
  <si>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</si>
  <si>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</si>
  <si>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</si>
  <si>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</si>
  <si>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</si>
  <si>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</si>
  <si>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</si>
  <si>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</si>
  <si>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</si>
  <si>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</si>
  <si>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</si>
  <si>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</si>
  <si>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</si>
  <si>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</si>
  <si>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</si>
  <si>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</si>
  <si>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</si>
  <si>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</si>
  <si>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</si>
  <si>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</si>
  <si>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</si>
  <si>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</si>
  <si>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</si>
  <si>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</si>
  <si>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</si>
  <si>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</si>
  <si>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</si>
  <si>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</si>
  <si>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</si>
  <si>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</si>
  <si>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</si>
  <si>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</si>
  <si>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</si>
  <si>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</si>
  <si>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</si>
  <si>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</si>
  <si>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</si>
  <si>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</si>
  <si>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</si>
  <si>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</si>
  <si>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</si>
  <si>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</si>
  <si>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</si>
  <si>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</si>
  <si>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</si>
  <si>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</si>
  <si>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</si>
  <si>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</si>
  <si>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</si>
  <si>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</si>
  <si>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</si>
  <si>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</si>
  <si>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</si>
  <si>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</si>
  <si>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</si>
  <si>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</si>
  <si>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</si>
  <si>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</si>
  <si>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</si>
  <si>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</si>
  <si>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</si>
  <si>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</si>
  <si>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</si>
  <si>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</si>
  <si>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</si>
  <si>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</si>
  <si>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</si>
  <si>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</si>
  <si>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</si>
  <si>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</si>
  <si>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</si>
  <si>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</si>
  <si>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</si>
  <si>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</si>
  <si>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</si>
  <si>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</si>
  <si>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</si>
  <si>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</si>
  <si>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</si>
  <si>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</si>
  <si>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</si>
  <si>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</si>
  <si>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</si>
  <si>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</si>
  <si>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</si>
  <si>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</si>
  <si>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</si>
  <si>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</si>
  <si>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</si>
  <si>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</si>
  <si>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</si>
  <si>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</si>
  <si>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</si>
  <si>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</si>
  <si>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</si>
  <si>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</si>
  <si>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</si>
  <si>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</si>
  <si>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</si>
  <si>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</si>
  <si>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</si>
  <si>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</si>
  <si>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</si>
  <si>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</si>
  <si>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</si>
  <si>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</si>
  <si>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</si>
  <si>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</si>
  <si>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</si>
  <si>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</si>
  <si>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</si>
  <si>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</si>
  <si>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</si>
  <si>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</si>
  <si>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</si>
  <si>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</si>
  <si>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</si>
  <si>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</si>
  <si>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</si>
  <si>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</si>
  <si>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</si>
  <si>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</si>
  <si>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</si>
  <si>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</si>
  <si>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</si>
  <si>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</si>
  <si>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</si>
  <si>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</si>
  <si>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</si>
  <si>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</si>
  <si>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</si>
  <si>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</si>
  <si>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</si>
  <si>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</si>
  <si>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</si>
  <si>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</si>
  <si>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</si>
  <si>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</si>
  <si>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</si>
  <si>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</si>
  <si>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</si>
  <si>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</si>
  <si>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</si>
  <si>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</si>
  <si>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</si>
  <si>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</si>
  <si>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</si>
  <si>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</si>
  <si>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</si>
  <si>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</si>
  <si>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</si>
  <si>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</si>
  <si>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</si>
  <si>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</si>
  <si>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</si>
  <si>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</si>
  <si>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</si>
  <si>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</si>
  <si>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</si>
  <si>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</si>
  <si>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</si>
  <si>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</si>
  <si>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</si>
  <si>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</si>
  <si>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</si>
  <si>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</si>
  <si>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</si>
  <si>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</si>
  <si>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</si>
  <si>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</si>
  <si>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</si>
  <si>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</si>
  <si>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</si>
  <si>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</si>
  <si>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</si>
  <si>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</si>
  <si>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</si>
  <si>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</si>
  <si>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</si>
  <si>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</si>
  <si>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</si>
  <si>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</si>
  <si>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</si>
  <si>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</si>
  <si>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</si>
  <si>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</si>
  <si>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</si>
  <si>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</si>
  <si>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</si>
  <si>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</si>
  <si>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</si>
  <si>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</si>
  <si>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</si>
  <si>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</si>
  <si>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</si>
  <si>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</si>
  <si>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</si>
  <si>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</si>
  <si>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</si>
  <si>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</si>
  <si>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</si>
  <si>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</si>
  <si>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</si>
  <si>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</si>
  <si>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</si>
  <si>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</si>
  <si>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</si>
  <si>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</si>
  <si>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</si>
  <si>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</si>
  <si>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</si>
  <si>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</si>
  <si>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</si>
  <si>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</si>
  <si>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</si>
  <si>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</si>
  <si>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</si>
  <si>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</si>
  <si>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</si>
  <si>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</si>
  <si>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</si>
  <si>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</si>
  <si>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</si>
  <si>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</si>
  <si>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</si>
  <si>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</si>
  <si>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</si>
  <si>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</si>
  <si>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</si>
  <si>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</si>
  <si>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</si>
  <si>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</si>
  <si>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</si>
  <si>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</si>
  <si>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</si>
  <si>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</si>
  <si>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</si>
  <si>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</si>
  <si>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</si>
  <si>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</si>
  <si>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</si>
  <si>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</si>
  <si>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</si>
  <si>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</si>
  <si>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</si>
  <si>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</si>
  <si>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</si>
  <si>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</si>
  <si>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</si>
  <si>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</si>
  <si>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</si>
  <si>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</si>
  <si>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</si>
  <si>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</si>
  <si>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</si>
  <si>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</si>
  <si>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</si>
  <si>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</si>
  <si>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</si>
  <si>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</si>
  <si>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</si>
  <si>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</si>
  <si>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</si>
  <si>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</si>
  <si>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</si>
  <si>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</si>
  <si>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</si>
  <si>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</si>
  <si>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</si>
  <si>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</si>
  <si>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</si>
  <si>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</si>
  <si>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</si>
  <si>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</si>
  <si>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</si>
  <si>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</si>
  <si>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</si>
  <si>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</si>
  <si>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</si>
  <si>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</si>
  <si>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</si>
  <si>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</si>
  <si>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</si>
  <si>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</si>
  <si>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</si>
  <si>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</si>
  <si>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</si>
  <si>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</si>
  <si>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</si>
  <si>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</si>
  <si>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</si>
  <si>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</si>
  <si>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</si>
  <si>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</si>
  <si>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</si>
  <si>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</si>
  <si>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</si>
  <si>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</si>
  <si>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</si>
  <si>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</si>
  <si>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</si>
  <si>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</si>
  <si>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</si>
  <si>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</si>
  <si>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</si>
  <si>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</si>
  <si>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</si>
  <si>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</si>
  <si>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</si>
  <si>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</si>
  <si>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</si>
  <si>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</si>
  <si>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</si>
  <si>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</si>
  <si>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</si>
  <si>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</si>
  <si>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</si>
  <si>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</si>
  <si>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</si>
  <si>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</si>
  <si>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</si>
  <si>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</si>
  <si>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</si>
  <si>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</si>
  <si>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</si>
  <si>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</si>
  <si>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</si>
  <si>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</si>
  <si>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</si>
  <si>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</si>
  <si>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</si>
  <si>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</si>
  <si>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</si>
  <si>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</si>
  <si>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</si>
  <si>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</si>
  <si>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</si>
  <si>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</si>
  <si>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</si>
  <si>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</si>
  <si>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</si>
  <si>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</si>
  <si>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</si>
  <si>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</si>
  <si>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</si>
  <si>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</si>
  <si>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</si>
  <si>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</si>
  <si>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</si>
  <si>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</si>
  <si>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</si>
  <si>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</si>
  <si>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</si>
  <si>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</si>
  <si>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</si>
  <si>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</si>
  <si>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</si>
  <si>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</si>
  <si>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</si>
  <si>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</si>
  <si>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</si>
  <si>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</si>
  <si>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</si>
  <si>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</si>
  <si>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</si>
  <si>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</si>
  <si>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</si>
  <si>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</si>
  <si>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</si>
  <si>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</si>
  <si>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</si>
  <si>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</si>
  <si>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</si>
  <si>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</si>
  <si>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</si>
  <si>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</si>
  <si>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</si>
  <si>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</si>
  <si>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</si>
  <si>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</si>
  <si>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</si>
  <si>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</si>
  <si>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</si>
  <si>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</si>
  <si>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</si>
  <si>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</si>
  <si>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</si>
  <si>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</si>
  <si>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</si>
  <si>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</si>
  <si>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</si>
  <si>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</si>
  <si>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</si>
  <si>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</si>
  <si>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</si>
  <si>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</si>
  <si>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</si>
  <si>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</si>
  <si>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</si>
  <si>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</si>
  <si>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</si>
  <si>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</si>
  <si>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</si>
  <si>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</si>
  <si>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</si>
  <si>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</si>
  <si>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</si>
  <si>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</si>
  <si>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</si>
  <si>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</si>
  <si>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</si>
  <si>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</si>
  <si>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</si>
  <si>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</si>
  <si>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</si>
  <si>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</si>
  <si>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</si>
  <si>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</si>
  <si>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</si>
  <si>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</si>
  <si>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</si>
  <si>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</si>
  <si>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</si>
  <si>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</si>
  <si>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</si>
  <si>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</si>
  <si>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</si>
  <si>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</si>
  <si>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</si>
  <si>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</si>
  <si>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</si>
  <si>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</si>
  <si>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</si>
  <si>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</si>
  <si>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</si>
  <si>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</si>
  <si>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</si>
  <si>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</si>
  <si>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</si>
  <si>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</si>
  <si>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</si>
  <si>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</si>
  <si>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</si>
  <si>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</si>
  <si>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</si>
  <si>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</si>
  <si>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</si>
  <si>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</si>
  <si>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</si>
  <si>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</si>
  <si>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</si>
  <si>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</si>
  <si>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</si>
  <si>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</si>
  <si>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</si>
  <si>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</si>
  <si>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</si>
  <si>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</si>
  <si>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</si>
  <si>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</si>
  <si>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</si>
  <si>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</si>
  <si>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</si>
  <si>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</si>
  <si>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</si>
  <si>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</si>
  <si>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</si>
  <si>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</si>
  <si>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</si>
  <si>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</si>
  <si>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</si>
  <si>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</si>
  <si>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</si>
  <si>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</si>
  <si>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</si>
  <si>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</si>
  <si>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</si>
  <si>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</si>
  <si>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</si>
  <si>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</si>
  <si>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</si>
  <si>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</si>
  <si>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</si>
  <si>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</si>
  <si>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</si>
  <si>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</si>
  <si>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</si>
  <si>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</si>
  <si>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</si>
  <si>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</si>
  <si>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</si>
  <si>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</si>
  <si>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</si>
  <si>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</si>
  <si>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</si>
  <si>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</si>
  <si>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</si>
  <si>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</si>
  <si>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</si>
  <si>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</si>
  <si>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</si>
  <si>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</si>
  <si>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</si>
  <si>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</si>
  <si>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</si>
  <si>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</si>
  <si>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</si>
  <si>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</si>
  <si>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</si>
  <si>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</si>
  <si>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</si>
  <si>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</si>
  <si>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</si>
  <si>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</si>
  <si>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</si>
  <si>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</si>
  <si>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</si>
  <si>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</si>
  <si>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</si>
  <si>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</si>
  <si>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</si>
  <si>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</si>
  <si>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</si>
  <si>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</si>
  <si>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</si>
  <si>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</si>
  <si>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</si>
  <si>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</si>
  <si>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</si>
  <si>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</si>
  <si>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</si>
  <si>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</si>
  <si>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</si>
  <si>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</si>
  <si>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</si>
  <si>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</si>
  <si>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</si>
  <si>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</si>
  <si>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</si>
  <si>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</si>
  <si>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</si>
  <si>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</si>
  <si>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</si>
  <si>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</si>
  <si>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</si>
  <si>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</si>
  <si>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</si>
  <si>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</si>
  <si>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</si>
  <si>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</si>
  <si>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</si>
  <si>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</si>
  <si>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</si>
  <si>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</si>
  <si>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</si>
  <si>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</si>
  <si>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</si>
  <si>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</si>
  <si>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</si>
  <si>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</si>
  <si>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</si>
  <si>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</si>
  <si>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</si>
  <si>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</si>
  <si>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</si>
  <si>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</si>
  <si>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</si>
  <si>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</si>
  <si>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</si>
  <si>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</si>
  <si>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</si>
  <si>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</si>
  <si>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</si>
  <si>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</si>
  <si>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</si>
  <si>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</si>
  <si>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</si>
  <si>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</si>
  <si>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</si>
  <si>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</si>
  <si>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</si>
  <si>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</si>
  <si>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</si>
  <si>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</si>
  <si>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</si>
  <si>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</si>
  <si>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</si>
  <si>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</si>
  <si>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</si>
  <si>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</si>
  <si>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</si>
  <si>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</si>
  <si>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</si>
  <si>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</si>
  <si>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</si>
  <si>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</si>
  <si>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</si>
  <si>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</si>
  <si>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</si>
  <si>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</si>
  <si>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</si>
  <si>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</si>
  <si>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</si>
  <si>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</si>
  <si>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</si>
  <si>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</si>
  <si>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</si>
  <si>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</si>
  <si>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</si>
  <si>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</si>
  <si>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</si>
  <si>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</si>
  <si>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</si>
  <si>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</si>
  <si>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</si>
  <si>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</si>
  <si>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</si>
  <si>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</si>
  <si>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</si>
  <si>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</si>
  <si>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</si>
  <si>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</si>
  <si>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</si>
  <si>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</si>
  <si>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</si>
  <si>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</si>
  <si>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</si>
  <si>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</si>
  <si>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</si>
  <si>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</si>
  <si>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</si>
  <si>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</si>
  <si>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</si>
  <si>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</si>
  <si>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</si>
  <si>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</si>
  <si>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</si>
  <si>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</si>
  <si>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</si>
  <si>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</si>
  <si>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</si>
  <si>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</si>
  <si>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</si>
  <si>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</si>
  <si>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</si>
  <si>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</si>
  <si>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</si>
  <si>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</si>
  <si>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</si>
  <si>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</si>
  <si>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</si>
  <si>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</si>
  <si>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</si>
  <si>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</si>
  <si>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</si>
  <si>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</si>
  <si>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</si>
  <si>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</si>
  <si>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</si>
  <si>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</si>
  <si>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</si>
  <si>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</si>
  <si>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</si>
  <si>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</si>
  <si>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</si>
  <si>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</si>
  <si>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</si>
  <si>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</si>
  <si>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</si>
  <si>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</si>
  <si>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</si>
  <si>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</si>
  <si>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</si>
  <si>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</si>
  <si>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</si>
  <si>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</si>
  <si>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</si>
  <si>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</si>
  <si>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</si>
  <si>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</si>
  <si>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</si>
  <si>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</si>
  <si>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</si>
  <si>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</si>
  <si>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</si>
  <si>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</si>
  <si>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</si>
  <si>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</si>
  <si>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</si>
  <si>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</si>
  <si>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</si>
  <si>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</si>
  <si>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</si>
  <si>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</si>
  <si>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</si>
  <si>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</si>
  <si>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</si>
  <si>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</si>
  <si>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</si>
  <si>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</si>
  <si>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</si>
  <si>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</si>
  <si>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</si>
  <si>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</si>
  <si>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</si>
  <si>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</si>
  <si>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</si>
  <si>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</si>
  <si>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</si>
  <si>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</si>
  <si>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</si>
  <si>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</si>
  <si>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</si>
  <si>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</si>
  <si>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</si>
  <si>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</si>
  <si>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</si>
  <si>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</si>
  <si>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</si>
  <si>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</si>
  <si>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</si>
  <si>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</si>
  <si>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</si>
  <si>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</si>
  <si>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</si>
  <si>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</si>
  <si>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</si>
  <si>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</si>
  <si>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</si>
  <si>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</si>
  <si>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</si>
  <si>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</si>
  <si>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</si>
  <si>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</si>
  <si>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</si>
  <si>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</si>
  <si>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</si>
  <si>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</si>
  <si>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</si>
  <si>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</si>
  <si>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</si>
  <si>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</si>
  <si>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</si>
  <si>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</si>
  <si>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</si>
  <si>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</si>
  <si>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</si>
  <si>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</si>
  <si>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</si>
  <si>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</si>
  <si>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</si>
  <si>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</si>
  <si>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</si>
  <si>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</si>
  <si>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</si>
  <si>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</si>
  <si>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</si>
  <si>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</si>
  <si>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</si>
  <si>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</si>
  <si>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</si>
  <si>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</si>
  <si>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</si>
  <si>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</si>
  <si>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</si>
  <si>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</si>
  <si>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</si>
  <si>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</si>
  <si>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</si>
  <si>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</si>
  <si>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</si>
  <si>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</si>
  <si>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</si>
  <si>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</si>
  <si>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</si>
  <si>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</si>
  <si>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</si>
  <si>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</si>
  <si>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</si>
  <si>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</si>
  <si>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</si>
  <si>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</si>
  <si>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</si>
  <si>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</si>
  <si>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</si>
  <si>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</si>
  <si>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</si>
  <si>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</si>
  <si>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</si>
  <si>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</si>
  <si>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</si>
  <si>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</si>
  <si>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</si>
  <si>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</si>
  <si>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</si>
  <si>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</si>
  <si>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</si>
  <si>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</si>
  <si>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</si>
  <si>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</si>
  <si>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</si>
  <si>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</si>
  <si>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</si>
  <si>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</si>
  <si>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</si>
  <si>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</si>
  <si>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</si>
  <si>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</si>
  <si>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</si>
  <si>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</si>
  <si>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</si>
  <si>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</si>
  <si>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</si>
  <si>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</si>
  <si>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</si>
  <si>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</si>
  <si>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</si>
  <si>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</si>
  <si>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</si>
  <si>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</si>
  <si>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</si>
  <si>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</si>
  <si>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</si>
  <si>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</si>
  <si>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</si>
  <si>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</si>
  <si>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</si>
  <si>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</si>
  <si>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</si>
  <si>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</si>
  <si>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</si>
  <si>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</si>
  <si>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</si>
  <si>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</si>
  <si>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</si>
  <si>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</si>
  <si>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</si>
  <si>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</si>
  <si>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</si>
  <si>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</si>
  <si>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</si>
  <si>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</si>
  <si>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</si>
  <si>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</si>
  <si>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</si>
  <si>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</si>
  <si>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</si>
  <si>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</si>
  <si>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</si>
  <si>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</si>
  <si>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</si>
  <si>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</si>
  <si>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</si>
  <si>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</si>
  <si>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</si>
  <si>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</si>
  <si>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</si>
  <si>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</si>
  <si>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</si>
  <si>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</si>
  <si>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</si>
  <si>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</si>
  <si>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</si>
  <si>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</si>
  <si>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</si>
  <si>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</si>
  <si>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</si>
  <si>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</si>
  <si>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</si>
  <si>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</si>
  <si>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</si>
  <si>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</si>
  <si>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</si>
  <si>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</si>
  <si>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</si>
  <si>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</si>
  <si>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</si>
  <si>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</si>
  <si>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</si>
  <si>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</si>
  <si>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</si>
  <si>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</si>
  <si>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</si>
  <si>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</si>
  <si>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</si>
  <si>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</si>
  <si>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</si>
  <si>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</si>
  <si>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</si>
  <si>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</si>
  <si>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</si>
  <si>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</si>
  <si>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</si>
  <si>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</si>
  <si>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</si>
  <si>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</si>
  <si>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</si>
  <si>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</si>
  <si>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</si>
  <si>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</si>
  <si>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</si>
  <si>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</si>
  <si>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</si>
  <si>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</si>
  <si>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</si>
  <si>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</si>
  <si>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</si>
  <si>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</si>
  <si>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</si>
  <si>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</si>
  <si>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</si>
  <si>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</si>
  <si>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</si>
  <si>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</si>
  <si>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</si>
  <si>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</si>
  <si>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</si>
  <si>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</si>
  <si>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</si>
  <si>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</si>
  <si>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</si>
  <si>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</si>
  <si>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</si>
  <si>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</si>
  <si>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</si>
  <si>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</si>
  <si>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</si>
  <si>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</si>
  <si>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</si>
  <si>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</si>
  <si>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</si>
  <si>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</si>
  <si>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</si>
  <si>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</si>
  <si>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</si>
  <si>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</si>
  <si>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</si>
  <si>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</si>
  <si>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</si>
  <si>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</si>
  <si>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</si>
  <si>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</si>
  <si>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</si>
  <si>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</si>
  <si>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</si>
  <si>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</si>
  <si>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</si>
  <si>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</si>
  <si>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</si>
  <si>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</si>
  <si>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</si>
  <si>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</si>
  <si>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</si>
  <si>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</si>
  <si>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</si>
  <si>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</si>
  <si>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</si>
  <si>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</si>
  <si>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</si>
  <si>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</si>
  <si>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</si>
  <si>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</si>
  <si>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</si>
  <si>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</si>
  <si>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</si>
  <si>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</si>
  <si>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</si>
  <si>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</si>
  <si>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</si>
  <si>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</si>
  <si>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</si>
  <si>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</si>
  <si>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</si>
  <si>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</si>
  <si>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</si>
  <si>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</si>
  <si>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</si>
  <si>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</si>
  <si>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</si>
  <si>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</si>
  <si>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</si>
  <si>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</si>
  <si>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</si>
  <si>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</si>
  <si>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</si>
  <si>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</si>
  <si>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</si>
  <si>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</si>
  <si>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</si>
  <si>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</si>
  <si>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</si>
  <si>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</si>
  <si>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</si>
  <si>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</si>
  <si>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</si>
  <si>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</si>
  <si>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</si>
  <si>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</si>
  <si>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</si>
  <si>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</si>
  <si>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</si>
  <si>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</si>
  <si>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</si>
  <si>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</si>
  <si>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</si>
  <si>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</si>
  <si>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</si>
  <si>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</si>
  <si>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</si>
  <si>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</si>
  <si>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</si>
  <si>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</si>
  <si>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</si>
  <si>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</si>
  <si>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</si>
  <si>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</si>
  <si>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</si>
  <si>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</si>
  <si>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</si>
  <si>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</si>
  <si>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</si>
  <si>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</si>
  <si>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</si>
  <si>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</si>
  <si>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</si>
  <si>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</si>
  <si>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</si>
  <si>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</si>
  <si>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</si>
  <si>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</si>
  <si>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</si>
  <si>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</si>
  <si>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</si>
  <si>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</si>
  <si>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</si>
  <si>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</si>
  <si>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</si>
  <si>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</si>
  <si>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</si>
  <si>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</si>
  <si>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</si>
  <si>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</si>
  <si>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</si>
  <si>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</si>
  <si>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</si>
  <si>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</si>
  <si>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</si>
  <si>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</si>
  <si>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</si>
  <si>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</si>
  <si>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</si>
  <si>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</si>
  <si>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</si>
  <si>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</si>
  <si>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</si>
  <si>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</si>
  <si>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</si>
  <si>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</si>
  <si>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</si>
  <si>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</si>
  <si>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</si>
  <si>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</si>
  <si>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</si>
  <si>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</si>
  <si>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</si>
  <si>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</si>
  <si>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</si>
  <si>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</si>
  <si>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</si>
  <si>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</si>
  <si>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</si>
  <si>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</si>
  <si>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</si>
  <si>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</si>
  <si>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</si>
  <si>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</si>
  <si>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</si>
  <si>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</si>
  <si>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</si>
  <si>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</si>
  <si>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</si>
  <si>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</si>
  <si>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</si>
  <si>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</si>
  <si>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</si>
  <si>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</si>
  <si>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</si>
  <si>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</si>
  <si>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</si>
  <si>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</si>
  <si>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</si>
  <si>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</si>
  <si>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</si>
  <si>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</si>
  <si>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</si>
  <si>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</si>
  <si>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</si>
  <si>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</si>
  <si>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</si>
  <si>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</si>
  <si>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</si>
  <si>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</si>
  <si>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</si>
  <si>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</si>
  <si>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</si>
  <si>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</si>
  <si>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</si>
  <si>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</si>
  <si>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</si>
  <si>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</si>
  <si>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</si>
  <si>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</si>
  <si>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</si>
  <si>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</si>
  <si>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</si>
  <si>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</si>
  <si>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</si>
  <si>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</si>
  <si>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</si>
  <si>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</si>
  <si>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</si>
  <si>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</si>
  <si>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</si>
  <si>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</si>
  <si>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</si>
  <si>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</si>
  <si>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</si>
  <si>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</si>
  <si>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</si>
  <si>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</si>
  <si>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</si>
  <si>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</si>
  <si>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</si>
  <si>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</si>
  <si>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</si>
  <si>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</si>
  <si>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</si>
  <si>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</si>
  <si>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</si>
  <si>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</si>
  <si>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</si>
  <si>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</si>
  <si>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</si>
  <si>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</si>
  <si>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</si>
  <si>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</si>
  <si>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</si>
  <si>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</si>
  <si>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</si>
  <si>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</si>
  <si>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</si>
  <si>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</si>
  <si>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</si>
  <si>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</si>
  <si>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</si>
  <si>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</si>
  <si>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</si>
  <si>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</si>
  <si>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</si>
  <si>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</si>
  <si>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</si>
  <si>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</si>
  <si>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</si>
  <si>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</si>
  <si>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</si>
  <si>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</si>
  <si>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</si>
  <si>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</si>
  <si>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</si>
  <si>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</si>
  <si>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</si>
  <si>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</si>
  <si>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</si>
  <si>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</si>
  <si>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</si>
  <si>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</si>
  <si>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</si>
  <si>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</si>
  <si>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</si>
  <si>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</si>
  <si>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</si>
  <si>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</si>
  <si>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</si>
  <si>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</si>
  <si>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</si>
  <si>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</si>
  <si>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</si>
  <si>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</si>
  <si>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</si>
  <si>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</si>
  <si>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</si>
  <si>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</si>
  <si>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</si>
  <si>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</si>
  <si>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</si>
  <si>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</si>
  <si>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</si>
  <si>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</si>
  <si>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</si>
  <si>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</si>
  <si>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</si>
  <si>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</si>
  <si>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</si>
  <si>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</si>
  <si>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</si>
  <si>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</si>
  <si>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</si>
  <si>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</si>
  <si>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</si>
  <si>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</si>
  <si>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</si>
  <si>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</si>
  <si>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</si>
  <si>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</si>
  <si>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</si>
  <si>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</si>
  <si>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</si>
  <si>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</si>
  <si>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</si>
  <si>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</si>
  <si>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</si>
  <si>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</si>
  <si>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</si>
  <si>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</si>
  <si>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</si>
  <si>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</si>
  <si>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</si>
  <si>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</si>
  <si>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</si>
  <si>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</si>
  <si>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</si>
  <si>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</si>
  <si>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</si>
  <si>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</si>
  <si>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</si>
  <si>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</si>
  <si>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</si>
  <si>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</si>
  <si>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</si>
  <si>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</si>
  <si>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</si>
  <si>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</si>
  <si>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</si>
  <si>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</si>
  <si>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</si>
  <si>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</si>
  <si>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</si>
  <si>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</si>
  <si>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</si>
  <si>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</si>
  <si>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</si>
  <si>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</si>
  <si>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</si>
  <si>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</si>
  <si>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</si>
  <si>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</si>
  <si>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</si>
  <si>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</si>
  <si>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</si>
  <si>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</si>
  <si>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</si>
  <si>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</si>
  <si>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</si>
  <si>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</si>
  <si>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</si>
  <si>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</si>
  <si>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</si>
  <si>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</si>
  <si>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</si>
  <si>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</si>
  <si>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</si>
  <si>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</si>
  <si>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</si>
  <si>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</si>
  <si>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</si>
  <si>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</si>
  <si>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</si>
  <si>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</si>
  <si>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</si>
  <si>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</si>
  <si>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</si>
  <si>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</si>
  <si>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</si>
  <si>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</si>
  <si>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</si>
  <si>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</si>
  <si>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</si>
  <si>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</si>
  <si>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</si>
  <si>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</si>
  <si>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</si>
  <si>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</si>
  <si>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</si>
  <si>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</si>
  <si>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</si>
  <si>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</si>
  <si>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</si>
  <si>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</si>
  <si>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</si>
  <si>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</si>
  <si>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</si>
  <si>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</si>
  <si>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</si>
  <si>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</si>
  <si>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</si>
  <si>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</si>
  <si>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</si>
  <si>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</si>
  <si>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</si>
  <si>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</si>
  <si>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</si>
  <si>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</si>
  <si>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</si>
  <si>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</si>
  <si>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</si>
  <si>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</si>
  <si>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</si>
  <si>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</si>
  <si>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</si>
  <si>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</si>
  <si>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</si>
  <si>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</si>
  <si>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</si>
  <si>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</si>
  <si>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</si>
  <si>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</si>
  <si>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</si>
  <si>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</si>
  <si>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</si>
  <si>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</si>
  <si>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</si>
  <si>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</si>
  <si>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</si>
  <si>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</si>
  <si>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</si>
  <si>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</si>
  <si>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</si>
  <si>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</si>
  <si>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</si>
  <si>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</si>
  <si>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</si>
  <si>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</si>
  <si>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</si>
  <si>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</si>
  <si>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</si>
  <si>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</si>
  <si>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</si>
  <si>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</si>
  <si>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</si>
  <si>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</si>
  <si>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</si>
  <si>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</si>
  <si>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</si>
  <si>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</si>
  <si>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</si>
  <si>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</si>
  <si>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</si>
  <si>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</si>
  <si>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</si>
  <si>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</si>
  <si>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</si>
  <si>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</si>
  <si>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</si>
  <si>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</si>
  <si>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</si>
  <si>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</si>
  <si>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</si>
  <si>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</si>
  <si>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</si>
  <si>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</si>
  <si>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</si>
  <si>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</si>
  <si>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</si>
  <si>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</si>
  <si>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</si>
  <si>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</si>
  <si>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</si>
  <si>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</si>
  <si>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</si>
  <si>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</si>
  <si>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</si>
  <si>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</si>
  <si>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</si>
  <si>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</si>
  <si>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</si>
  <si>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</si>
  <si>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</si>
  <si>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</si>
  <si>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</si>
  <si>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</si>
  <si>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</si>
  <si>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</si>
  <si>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</si>
  <si>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</si>
  <si>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</si>
  <si>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</si>
  <si>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</si>
  <si>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</si>
  <si>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</si>
  <si>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</si>
  <si>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</si>
  <si>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</si>
  <si>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</si>
  <si>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</si>
  <si>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</si>
  <si>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</si>
  <si>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</si>
  <si>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</si>
  <si>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</si>
  <si>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</si>
  <si>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</si>
  <si>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</si>
  <si>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</si>
  <si>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</si>
  <si>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</si>
  <si>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</si>
  <si>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</si>
  <si>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</si>
  <si>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</si>
  <si>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</si>
  <si>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</si>
  <si>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</si>
  <si>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</si>
  <si>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</si>
  <si>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</si>
  <si>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</si>
  <si>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</si>
  <si>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</si>
  <si>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</si>
  <si>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</si>
  <si>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</si>
  <si>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</si>
  <si>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</si>
  <si>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</si>
  <si>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</si>
  <si>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</si>
  <si>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</si>
  <si>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</si>
  <si>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</si>
  <si>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</si>
  <si>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</si>
  <si>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</si>
  <si>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</si>
  <si>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</si>
  <si>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</si>
  <si>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</si>
  <si>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</si>
  <si>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</si>
  <si>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</si>
  <si>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</si>
  <si>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</si>
  <si>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</si>
  <si>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</si>
  <si>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</si>
  <si>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</si>
  <si>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</si>
  <si>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</si>
  <si>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</si>
  <si>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</si>
  <si>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</si>
  <si>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</si>
  <si>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</si>
  <si>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</si>
  <si>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</si>
  <si>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</si>
  <si>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</si>
  <si>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</si>
  <si>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</si>
  <si>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</si>
  <si>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</si>
  <si>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</si>
  <si>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</si>
  <si>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</si>
  <si>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</si>
  <si>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</si>
  <si>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</si>
  <si>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</si>
  <si>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</si>
  <si>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</si>
  <si>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</si>
  <si>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</si>
  <si>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</si>
  <si>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</si>
  <si>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</si>
  <si>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</si>
  <si>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</si>
  <si>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</si>
  <si>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</si>
  <si>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</si>
  <si>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</si>
  <si>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</si>
  <si>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</si>
  <si>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</si>
  <si>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</si>
  <si>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</si>
  <si>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</si>
  <si>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</si>
  <si>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</si>
  <si>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</si>
  <si>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</si>
  <si>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</si>
  <si>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</si>
  <si>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</si>
  <si>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</si>
  <si>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</si>
  <si>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</si>
  <si>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</si>
  <si>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</si>
  <si>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</si>
  <si>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</si>
  <si>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</si>
  <si>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</si>
  <si>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</si>
  <si>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</si>
  <si>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</si>
  <si>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</si>
  <si>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</si>
  <si>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</si>
  <si>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</si>
  <si>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</si>
  <si>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</si>
  <si>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</si>
  <si>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</si>
  <si>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</si>
  <si>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</si>
  <si>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</si>
  <si>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</si>
  <si>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</si>
  <si>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</si>
  <si>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</si>
  <si>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</si>
  <si>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</si>
  <si>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</si>
  <si>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</si>
  <si>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</si>
  <si>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</si>
  <si>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</si>
  <si>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</si>
  <si>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</si>
  <si>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</si>
  <si>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</si>
  <si>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</si>
  <si>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</si>
  <si>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</si>
  <si>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</si>
  <si>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</si>
  <si>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</si>
  <si>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</si>
  <si>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</si>
  <si>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</si>
  <si>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</si>
  <si>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</si>
  <si>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</si>
  <si>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</si>
  <si>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</si>
  <si>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</si>
  <si>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</si>
  <si>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</si>
  <si>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</si>
  <si>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</si>
  <si>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</si>
  <si>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</si>
  <si>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</si>
  <si>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</si>
  <si>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</si>
  <si>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</si>
  <si>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</si>
  <si>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</si>
  <si>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</si>
  <si>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</si>
  <si>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</si>
  <si>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</si>
  <si>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</si>
  <si>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</si>
  <si>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</si>
  <si>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</si>
  <si>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</si>
  <si>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</si>
  <si>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</si>
  <si>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</si>
  <si>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</si>
  <si>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</si>
  <si>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</si>
  <si>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</si>
  <si>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</si>
  <si>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</si>
  <si>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</si>
  <si>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</si>
  <si>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</si>
  <si>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</si>
  <si>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</si>
  <si>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</si>
  <si>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</si>
  <si>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</si>
  <si>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</si>
  <si>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</si>
  <si>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</si>
  <si>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</si>
  <si>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</si>
  <si>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</si>
  <si>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</si>
  <si>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</si>
  <si>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</si>
  <si>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</si>
  <si>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</si>
  <si>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</si>
  <si>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</si>
  <si>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</si>
  <si>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</si>
  <si>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</si>
  <si>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</si>
  <si>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</si>
  <si>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</si>
  <si>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</si>
  <si>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</si>
  <si>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</si>
  <si>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</si>
  <si>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</si>
  <si>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</si>
  <si>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</si>
  <si>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</si>
  <si>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</si>
  <si>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</si>
  <si>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</si>
  <si>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</si>
  <si>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</si>
  <si>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</si>
  <si>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</si>
  <si>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</si>
  <si>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</si>
  <si>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</si>
  <si>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</si>
  <si>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</si>
  <si>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</si>
  <si>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</si>
  <si>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</si>
  <si>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</si>
  <si>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</si>
  <si>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</si>
  <si>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</si>
  <si>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</si>
  <si>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</si>
  <si>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</si>
  <si>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</si>
  <si>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</si>
  <si>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</si>
  <si>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</si>
  <si>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</si>
  <si>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</si>
  <si>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</si>
  <si>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</si>
  <si>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</si>
  <si>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</si>
  <si>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</si>
  <si>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</si>
  <si>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</si>
  <si>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</si>
  <si>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</si>
  <si>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</si>
  <si>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</si>
  <si>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</si>
  <si>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</si>
  <si>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</si>
  <si>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</si>
  <si>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</si>
  <si>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</si>
  <si>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</si>
  <si>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</si>
  <si>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</si>
  <si>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</si>
  <si>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</si>
  <si>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</si>
  <si>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</si>
  <si>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</si>
  <si>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</si>
  <si>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</si>
  <si>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</si>
  <si>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</si>
  <si>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</si>
  <si>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</si>
  <si>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</si>
  <si>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</si>
  <si>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</si>
  <si>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</si>
  <si>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</si>
  <si>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</si>
  <si>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</si>
  <si>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</si>
  <si>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</si>
  <si>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</si>
  <si>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</si>
  <si>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</si>
  <si>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</si>
  <si>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</si>
  <si>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</si>
  <si>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</si>
  <si>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</si>
  <si>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</si>
  <si>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</si>
  <si>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</si>
  <si>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</si>
  <si>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</si>
  <si>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</si>
  <si>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</si>
  <si>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</si>
  <si>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</si>
  <si>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</si>
  <si>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</si>
  <si>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</si>
  <si>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</si>
  <si>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</si>
  <si>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</si>
  <si>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</si>
  <si>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</si>
  <si>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</si>
  <si>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</si>
  <si>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</si>
  <si>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</si>
  <si>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</si>
  <si>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</si>
  <si>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</si>
  <si>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</si>
  <si>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</si>
  <si>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</si>
  <si>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</si>
  <si>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</si>
  <si>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</si>
  <si>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</si>
  <si>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</si>
  <si>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</si>
  <si>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</si>
  <si>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</si>
  <si>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</si>
  <si>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</si>
  <si>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</si>
  <si>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</si>
  <si>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</si>
  <si>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</si>
  <si>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</si>
  <si>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</si>
  <si>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</si>
  <si>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</si>
  <si>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</si>
  <si>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</si>
  <si>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</si>
  <si>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</si>
  <si>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</si>
  <si>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</si>
  <si>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</si>
  <si>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</si>
  <si>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</si>
  <si>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</si>
  <si>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</si>
  <si>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</si>
  <si>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</si>
  <si>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</si>
  <si>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</si>
  <si>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</si>
  <si>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</si>
  <si>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</si>
  <si>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</si>
  <si>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</si>
  <si>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</si>
  <si>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</si>
  <si>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</si>
  <si>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</si>
  <si>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</si>
  <si>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</si>
  <si>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</si>
  <si>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</si>
  <si>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</si>
  <si>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</si>
  <si>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</si>
  <si>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</si>
  <si>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</si>
  <si>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</si>
  <si>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</si>
  <si>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</si>
  <si>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</si>
  <si>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</si>
  <si>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</si>
  <si>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</si>
  <si>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</si>
  <si>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</si>
  <si>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</si>
  <si>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</si>
  <si>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</si>
  <si>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</si>
  <si>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</si>
  <si>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</si>
  <si>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</si>
  <si>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</si>
  <si>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</si>
  <si>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</si>
  <si>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</si>
  <si>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</si>
  <si>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</si>
  <si>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</si>
  <si>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</si>
  <si>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</si>
  <si>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</si>
  <si>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</si>
  <si>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</si>
  <si>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</si>
  <si>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</si>
  <si>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</si>
  <si>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</si>
  <si>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</si>
  <si>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</si>
  <si>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</si>
  <si>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</si>
  <si>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</si>
  <si>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</si>
  <si>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</si>
  <si>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</si>
  <si>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</si>
  <si>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</si>
  <si>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</si>
  <si>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</si>
  <si>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</si>
  <si>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</si>
  <si>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</si>
  <si>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</si>
  <si>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</si>
  <si>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</si>
  <si>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</si>
  <si>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</si>
  <si>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</si>
  <si>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</si>
  <si>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</si>
  <si>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</si>
  <si>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</si>
  <si>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</si>
  <si>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</si>
  <si>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</si>
  <si>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</si>
  <si>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</si>
  <si>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</si>
  <si>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</si>
  <si>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</si>
  <si>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</si>
  <si>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</si>
  <si>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</si>
  <si>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</si>
  <si>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</si>
  <si>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</si>
  <si>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</si>
  <si>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</si>
  <si>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</si>
  <si>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</si>
  <si>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</si>
  <si>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</si>
  <si>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</si>
  <si>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</si>
  <si>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</si>
  <si>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</si>
  <si>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</si>
  <si>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</si>
  <si>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</si>
  <si>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</si>
  <si>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</si>
  <si>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</si>
  <si>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</si>
  <si>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</si>
  <si>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</si>
  <si>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</si>
  <si>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</si>
  <si>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</si>
  <si>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</si>
  <si>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</si>
  <si>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</si>
  <si>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</si>
  <si>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</si>
  <si>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</si>
  <si>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</si>
  <si>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</si>
  <si>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</si>
  <si>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</si>
  <si>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</si>
  <si>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</si>
  <si>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</si>
  <si>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</si>
  <si>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</si>
  <si>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</si>
  <si>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</si>
  <si>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</si>
  <si>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</si>
  <si>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</si>
  <si>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</si>
  <si>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</si>
  <si>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</si>
  <si>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</si>
  <si>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</si>
  <si>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</si>
  <si>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</si>
  <si>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</si>
  <si>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</si>
  <si>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</si>
  <si>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</si>
  <si>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</si>
  <si>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</si>
  <si>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</si>
  <si>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</si>
  <si>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</si>
  <si>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</si>
  <si>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</si>
  <si>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</si>
  <si>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</si>
  <si>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</si>
  <si>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</si>
  <si>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</si>
  <si>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</si>
  <si>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</si>
  <si>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</si>
  <si>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</si>
  <si>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</si>
  <si>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</si>
  <si>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</si>
  <si>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</si>
  <si>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</si>
  <si>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</si>
  <si>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</si>
  <si>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</si>
  <si>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</si>
  <si>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</si>
  <si>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</si>
  <si>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</si>
  <si>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</si>
  <si>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</si>
  <si>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</si>
  <si>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</si>
  <si>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</si>
  <si>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</si>
  <si>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</si>
  <si>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</si>
  <si>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</si>
  <si>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</si>
  <si>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</si>
  <si>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</si>
  <si>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</si>
  <si>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</si>
  <si>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</si>
  <si>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</si>
  <si>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</si>
  <si>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</si>
  <si>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</si>
  <si>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</si>
  <si>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</si>
  <si>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</si>
  <si>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</si>
  <si>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</si>
  <si>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</si>
  <si>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</si>
  <si>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</si>
  <si>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</si>
  <si>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</si>
  <si>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</si>
  <si>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</si>
  <si>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</si>
  <si>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</si>
  <si>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</si>
  <si>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</si>
  <si>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</si>
  <si>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</si>
  <si>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</si>
  <si>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</si>
  <si>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</si>
  <si>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</si>
  <si>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</si>
  <si>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</si>
  <si>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</si>
  <si>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</si>
  <si>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</si>
  <si>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</si>
  <si>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</si>
  <si>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</si>
  <si>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</si>
  <si>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</si>
  <si>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</si>
  <si>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</si>
  <si>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</si>
  <si>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</si>
  <si>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</si>
  <si>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</si>
  <si>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</si>
  <si>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</si>
  <si>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</si>
  <si>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</si>
  <si>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</si>
  <si>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</si>
  <si>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</si>
  <si>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</si>
  <si>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</si>
  <si>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</si>
  <si>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</si>
  <si>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</si>
  <si>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</si>
  <si>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</si>
  <si>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</si>
  <si>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</si>
  <si>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</si>
  <si>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</si>
  <si>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</si>
  <si>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</si>
  <si>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</si>
  <si>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</si>
  <si>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</si>
  <si>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</si>
  <si>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</si>
  <si>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</si>
  <si>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</si>
  <si>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</si>
  <si>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</si>
  <si>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</si>
  <si>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</si>
  <si>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</si>
  <si>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</si>
  <si>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</si>
  <si>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</si>
  <si>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</si>
  <si>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</si>
  <si>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</si>
  <si>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</si>
  <si>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</si>
  <si>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</si>
  <si>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</si>
  <si>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</si>
  <si>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</si>
  <si>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</si>
  <si>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</si>
  <si>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</si>
  <si>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</si>
  <si>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</si>
  <si>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</si>
  <si>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</si>
  <si>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</si>
  <si>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</si>
  <si>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</si>
  <si>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</si>
  <si>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</si>
  <si>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</si>
  <si>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</si>
  <si>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</si>
  <si>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</si>
  <si>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</si>
  <si>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</si>
  <si>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</si>
  <si>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</si>
  <si>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</si>
  <si>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</si>
  <si>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</si>
  <si>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</si>
  <si>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</si>
  <si>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</si>
  <si>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</si>
  <si>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</si>
  <si>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</si>
  <si>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</si>
  <si>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</si>
  <si>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</si>
  <si>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</si>
  <si>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</si>
  <si>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</si>
  <si>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</si>
  <si>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</si>
  <si>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</si>
  <si>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</si>
  <si>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</si>
  <si>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</si>
  <si>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</si>
  <si>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</si>
  <si>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</si>
  <si>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</si>
  <si>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</si>
  <si>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</si>
  <si>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</si>
  <si>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</si>
  <si>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</si>
  <si>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</si>
  <si>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</si>
  <si>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</si>
  <si>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</si>
  <si>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</si>
  <si>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</si>
  <si>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</si>
  <si>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</si>
  <si>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</si>
  <si>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</si>
  <si>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</si>
  <si>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</si>
  <si>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</si>
  <si>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</si>
  <si>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</si>
  <si>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</si>
  <si>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</si>
  <si>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</si>
  <si>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</si>
  <si>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</si>
  <si>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</si>
  <si>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</si>
  <si>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</si>
  <si>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</si>
  <si>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</si>
  <si>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</si>
  <si>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</si>
  <si>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</si>
  <si>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</si>
  <si>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</si>
  <si>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</si>
  <si>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</si>
  <si>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</si>
  <si>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</si>
  <si>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</si>
  <si>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</si>
  <si>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</si>
  <si>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</si>
  <si>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</si>
  <si>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</si>
  <si>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</si>
  <si>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</si>
  <si>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</si>
  <si>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</si>
  <si>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</si>
  <si>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</si>
  <si>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</si>
  <si>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</si>
  <si>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</si>
  <si>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</si>
  <si>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</si>
  <si>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</si>
  <si>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</si>
  <si>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</si>
  <si>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</si>
  <si>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</si>
  <si>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</si>
  <si>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</si>
  <si>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</si>
  <si>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</si>
  <si>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</si>
  <si>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</si>
  <si>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</si>
  <si>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</si>
  <si>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</si>
  <si>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</si>
  <si>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</si>
  <si>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</si>
  <si>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</si>
  <si>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</si>
  <si>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</si>
  <si>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</si>
  <si>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</si>
  <si>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</si>
  <si>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</si>
  <si>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</si>
  <si>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</si>
  <si>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</si>
  <si>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</si>
  <si>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</si>
  <si>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</si>
  <si>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</si>
  <si>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</si>
  <si>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</si>
  <si>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</si>
  <si>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</si>
  <si>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</si>
  <si>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</si>
  <si>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</si>
  <si>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</si>
  <si>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</si>
  <si>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</si>
  <si>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</si>
  <si>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</si>
  <si>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</si>
  <si>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</si>
  <si>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</si>
  <si>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</si>
  <si>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</si>
  <si>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</si>
  <si>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</si>
  <si>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</si>
  <si>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</si>
  <si>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</si>
  <si>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</si>
  <si>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</si>
  <si>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</si>
  <si>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</si>
  <si>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</si>
  <si>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</si>
  <si>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</si>
  <si>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</si>
  <si>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</si>
  <si>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</si>
  <si>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</si>
  <si>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</si>
  <si>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</si>
  <si>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</si>
  <si>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</si>
  <si>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</si>
  <si>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</si>
  <si>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</si>
  <si>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</si>
  <si>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</si>
  <si>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</si>
  <si>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</si>
  <si>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</si>
  <si>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</si>
  <si>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</si>
  <si>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</si>
  <si>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</si>
  <si>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</si>
  <si>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</si>
  <si>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</si>
  <si>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</si>
  <si>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</si>
  <si>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</si>
  <si>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</si>
  <si>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</si>
  <si>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</si>
  <si>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</si>
  <si>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</si>
  <si>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</si>
  <si>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</si>
  <si>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</si>
  <si>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</si>
  <si>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</si>
  <si>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</si>
  <si>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</si>
  <si>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</si>
  <si>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</si>
  <si>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</si>
  <si>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</si>
  <si>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</si>
  <si>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</si>
  <si>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</si>
  <si>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</si>
  <si>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</si>
  <si>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</si>
  <si>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</si>
  <si>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</si>
  <si>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</si>
  <si>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</si>
  <si>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</si>
  <si>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</si>
  <si>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</si>
  <si>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</si>
  <si>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</si>
  <si>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</si>
  <si>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</si>
  <si>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</si>
  <si>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</si>
  <si>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</si>
  <si>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</si>
  <si>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</si>
  <si>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</si>
  <si>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</si>
  <si>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</si>
  <si>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</si>
  <si>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</si>
  <si>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</si>
  <si>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</si>
  <si>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</si>
  <si>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</si>
  <si>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</si>
  <si>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</si>
  <si>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</si>
  <si>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</si>
  <si>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</si>
  <si>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</si>
  <si>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</si>
  <si>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</si>
  <si>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</si>
  <si>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</si>
  <si>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</si>
  <si>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</si>
  <si>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</si>
  <si>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</si>
  <si>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</si>
  <si>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</si>
  <si>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</si>
  <si>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</si>
  <si>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</si>
  <si>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</si>
  <si>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</si>
  <si>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</si>
  <si>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</si>
  <si>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</si>
  <si>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</si>
  <si>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</si>
  <si>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</si>
  <si>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</si>
  <si>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</si>
  <si>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</si>
  <si>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</si>
  <si>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</si>
  <si>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</si>
  <si>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</si>
  <si>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</si>
  <si>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</si>
  <si>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</si>
  <si>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</si>
  <si>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</si>
  <si>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</si>
  <si>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</si>
  <si>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</si>
  <si>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</si>
  <si>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</si>
  <si>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</si>
  <si>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</si>
  <si>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</si>
  <si>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</si>
  <si>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</si>
  <si>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</si>
  <si>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</si>
  <si>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</si>
  <si>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</si>
  <si>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</si>
  <si>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</si>
  <si>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</si>
  <si>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</si>
  <si>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</si>
  <si>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</si>
  <si>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</si>
  <si>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</si>
  <si>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</si>
  <si>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</si>
  <si>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</si>
  <si>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</si>
  <si>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</si>
  <si>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</si>
  <si>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</si>
  <si>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</si>
  <si>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</si>
  <si>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</si>
  <si>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</si>
  <si>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</si>
  <si>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</si>
  <si>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</si>
  <si>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</si>
  <si>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</si>
  <si>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</si>
  <si>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</si>
  <si>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</si>
  <si>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</si>
  <si>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</si>
  <si>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</si>
  <si>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</si>
  <si>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</si>
  <si>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</si>
  <si>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</si>
  <si>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</si>
  <si>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</si>
  <si>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</si>
  <si>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</si>
  <si>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</si>
  <si>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</si>
  <si>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</si>
  <si>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</si>
  <si>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</si>
  <si>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</si>
  <si>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</si>
  <si>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</si>
  <si>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</si>
  <si>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</si>
  <si>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</si>
  <si>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</si>
  <si>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</si>
  <si>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</si>
  <si>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</si>
  <si>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</si>
  <si>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</si>
  <si>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</si>
  <si>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</si>
  <si>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</si>
  <si>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</si>
  <si>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</si>
  <si>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</si>
  <si>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</si>
  <si>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</si>
  <si>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</si>
  <si>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</si>
  <si>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</si>
  <si>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</si>
  <si>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</si>
  <si>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</si>
  <si>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</si>
  <si>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</si>
  <si>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</si>
  <si>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</si>
  <si>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</si>
  <si>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</si>
  <si>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</si>
  <si>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</si>
  <si>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</si>
  <si>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</si>
  <si>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</si>
  <si>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</si>
  <si>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</si>
  <si>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</si>
  <si>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</si>
  <si>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</si>
  <si>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</si>
  <si>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</si>
  <si>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</si>
  <si>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</si>
  <si>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</si>
  <si>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</si>
  <si>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</si>
  <si>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</si>
  <si>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</si>
  <si>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</si>
  <si>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</si>
  <si>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</si>
  <si>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</si>
  <si>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</si>
  <si>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</si>
  <si>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</si>
  <si>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</si>
  <si>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</si>
  <si>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</si>
  <si>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</si>
  <si>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</si>
  <si>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</si>
  <si>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</si>
  <si>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</si>
  <si>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</si>
  <si>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</si>
  <si>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</si>
  <si>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</si>
  <si>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</si>
  <si>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</si>
  <si>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</si>
  <si>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</si>
  <si>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</si>
  <si>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</si>
  <si>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</si>
  <si>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</si>
  <si>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</si>
  <si>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</si>
  <si>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</si>
  <si>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</si>
  <si>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</si>
  <si>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</si>
  <si>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</si>
  <si>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</si>
  <si>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</si>
  <si>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</si>
  <si>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</si>
  <si>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</si>
  <si>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</si>
  <si>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</si>
  <si>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</si>
  <si>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</si>
  <si>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</si>
  <si>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</si>
  <si>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</si>
  <si>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</si>
  <si>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</si>
  <si>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</si>
  <si>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</si>
  <si>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</si>
  <si>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</si>
  <si>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</si>
  <si>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</si>
  <si>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</si>
  <si>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</si>
  <si>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</si>
  <si>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</si>
  <si>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</si>
  <si>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</si>
  <si>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</si>
  <si>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</si>
  <si>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</si>
  <si>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</si>
  <si>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</si>
  <si>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</si>
  <si>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</si>
  <si>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</si>
  <si>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</si>
  <si>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</si>
  <si>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</si>
  <si>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</si>
  <si>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</si>
  <si>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</si>
  <si>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</si>
  <si>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</si>
  <si>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</si>
  <si>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</si>
  <si>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</si>
  <si>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</si>
  <si>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</si>
  <si>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</si>
  <si>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</si>
  <si>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</si>
  <si>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</si>
  <si>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</si>
  <si>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</si>
  <si>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</si>
  <si>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</si>
  <si>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</si>
  <si>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</si>
  <si>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</si>
  <si>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</si>
  <si>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</si>
  <si>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</si>
  <si>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</si>
  <si>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</si>
  <si>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</si>
  <si>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</si>
  <si>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</si>
  <si>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</si>
  <si>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</si>
  <si>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</si>
  <si>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</si>
  <si>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</si>
  <si>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</si>
  <si>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</si>
  <si>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</si>
  <si>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</si>
  <si>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</si>
  <si>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</si>
  <si>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</si>
  <si>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</si>
  <si>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</si>
  <si>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</si>
  <si>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</si>
  <si>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</si>
  <si>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</si>
  <si>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</si>
  <si>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</si>
  <si>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</si>
  <si>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</si>
  <si>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</si>
  <si>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</si>
  <si>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</si>
  <si>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</si>
  <si>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</si>
  <si>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</si>
  <si>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</si>
  <si>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</si>
  <si>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</si>
  <si>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</si>
  <si>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</si>
  <si>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</si>
  <si>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</si>
  <si>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</si>
  <si>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</si>
  <si>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</si>
  <si>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</si>
  <si>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</si>
  <si>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</si>
  <si>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</si>
  <si>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</si>
  <si>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</si>
  <si>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</si>
  <si>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</si>
  <si>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</si>
  <si>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</si>
  <si>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</si>
  <si>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</si>
  <si>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</si>
  <si>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</si>
  <si>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</si>
  <si>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</si>
  <si>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</si>
  <si>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</si>
  <si>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</si>
  <si>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</si>
  <si>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</si>
  <si>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</si>
  <si>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</si>
  <si>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</si>
  <si>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</si>
  <si>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</si>
  <si>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</si>
  <si>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</si>
  <si>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</si>
  <si>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</si>
  <si>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</si>
  <si>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</si>
  <si>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</si>
  <si>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</si>
  <si>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</si>
  <si>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</si>
  <si>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</si>
  <si>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</si>
  <si>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</si>
  <si>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</si>
  <si>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</si>
  <si>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</si>
  <si>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</si>
  <si>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</si>
  <si>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</si>
  <si>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</si>
  <si>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</si>
  <si>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</si>
  <si>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</si>
  <si>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</si>
  <si>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</si>
  <si>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</si>
  <si>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</si>
  <si>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</si>
  <si>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</si>
  <si>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</si>
  <si>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</si>
  <si>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</si>
  <si>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</si>
  <si>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</si>
  <si>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</si>
  <si>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</si>
  <si>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</si>
  <si>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</si>
  <si>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</si>
  <si>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</si>
  <si>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</si>
  <si>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</si>
  <si>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</si>
  <si>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</si>
  <si>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</si>
  <si>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</si>
  <si>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</si>
  <si>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</si>
  <si>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</si>
  <si>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</si>
  <si>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</si>
  <si>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</si>
  <si>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</si>
  <si>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</si>
  <si>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</si>
  <si>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</si>
  <si>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</si>
  <si>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</si>
  <si>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</si>
  <si>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</si>
  <si>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</si>
  <si>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</si>
  <si>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</si>
  <si>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</si>
  <si>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</si>
  <si>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</si>
  <si>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</si>
  <si>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</si>
  <si>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</si>
  <si>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</si>
  <si>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</si>
  <si>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</si>
  <si>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</si>
  <si>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</si>
  <si>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</si>
  <si>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</si>
  <si>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</si>
  <si>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</si>
  <si>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</si>
  <si>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</si>
  <si>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</si>
  <si>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</si>
  <si>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</si>
  <si>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</si>
  <si>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</si>
  <si>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</si>
  <si>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</si>
  <si>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</si>
  <si>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</si>
  <si>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</si>
  <si>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</si>
  <si>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</si>
  <si>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</si>
  <si>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</si>
  <si>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</si>
  <si>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</si>
  <si>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</si>
  <si>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</si>
  <si>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</si>
  <si>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</si>
  <si>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</si>
  <si>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</si>
  <si>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</si>
  <si>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</si>
  <si>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</si>
  <si>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</si>
  <si>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</si>
  <si>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</si>
  <si>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</si>
  <si>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</si>
  <si>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</si>
  <si>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</si>
  <si>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</si>
  <si>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</si>
  <si>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</si>
  <si>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</si>
  <si>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</si>
  <si>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</si>
  <si>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</si>
  <si>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</si>
  <si>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</si>
  <si>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</si>
  <si>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</si>
  <si>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</si>
  <si>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</si>
  <si>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</si>
  <si>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</si>
  <si>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</si>
  <si>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</si>
  <si>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</si>
  <si>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</si>
  <si>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</si>
  <si>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</si>
  <si>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</si>
  <si>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</si>
  <si>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</si>
  <si>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</si>
  <si>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</si>
  <si>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</si>
  <si>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</si>
  <si>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</si>
  <si>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</si>
  <si>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</si>
  <si>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</si>
  <si>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</si>
  <si>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</si>
  <si>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</si>
  <si>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</si>
  <si>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</si>
  <si>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</si>
  <si>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</si>
  <si>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</si>
  <si>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</si>
  <si>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</si>
  <si>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</si>
  <si>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</si>
  <si>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</si>
  <si>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</si>
  <si>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</si>
  <si>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</si>
  <si>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</si>
  <si>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</si>
  <si>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</si>
  <si>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</si>
  <si>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</si>
  <si>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</si>
  <si>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</si>
  <si>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</si>
  <si>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</si>
  <si>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</si>
  <si>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</si>
  <si>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</si>
  <si>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</si>
  <si>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</si>
  <si>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</si>
  <si>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</si>
  <si>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</si>
  <si>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</si>
  <si>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</si>
  <si>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</si>
  <si>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</si>
  <si>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</si>
  <si>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</si>
  <si>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</si>
  <si>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</si>
  <si>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</si>
  <si>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</si>
  <si>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</si>
  <si>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</si>
  <si>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</si>
  <si>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</si>
  <si>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</si>
  <si>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</si>
  <si>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</si>
  <si>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</si>
  <si>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</si>
  <si>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</si>
  <si>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</si>
  <si>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</si>
  <si>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</si>
  <si>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</si>
  <si>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</si>
  <si>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</si>
  <si>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</si>
  <si>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</si>
  <si>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</si>
  <si>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</si>
  <si>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</si>
  <si>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</si>
  <si>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</si>
  <si>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</si>
  <si>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</si>
  <si>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</si>
  <si>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</si>
  <si>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</si>
  <si>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</si>
  <si>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</si>
  <si>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</si>
  <si>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</si>
  <si>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</si>
  <si>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</si>
  <si>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</si>
  <si>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</si>
  <si>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</si>
  <si>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</si>
  <si>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</si>
  <si>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</si>
  <si>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</si>
  <si>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</si>
  <si>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</si>
  <si>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</si>
  <si>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</si>
  <si>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</si>
  <si>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</si>
  <si>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</si>
  <si>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</si>
  <si>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</si>
  <si>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</si>
  <si>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</si>
  <si>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</si>
  <si>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</si>
  <si>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</si>
  <si>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</si>
  <si>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</si>
  <si>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</si>
  <si>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</si>
  <si>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</si>
  <si>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</si>
  <si>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</si>
  <si>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</si>
  <si>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</si>
  <si>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</si>
  <si>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</si>
  <si>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</si>
  <si>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</si>
  <si>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</si>
  <si>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</si>
  <si>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</si>
  <si>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</si>
  <si>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</si>
  <si>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</si>
  <si>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</si>
  <si>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</si>
  <si>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</si>
  <si>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</si>
  <si>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</si>
  <si>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</si>
  <si>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</si>
  <si>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</si>
  <si>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</si>
  <si>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</si>
  <si>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</si>
  <si>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</si>
  <si>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</si>
  <si>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</si>
  <si>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</si>
  <si>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</si>
  <si>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</si>
  <si>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</si>
  <si>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</si>
  <si>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</si>
  <si>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</si>
  <si>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</si>
  <si>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</si>
  <si>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</si>
  <si>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</si>
  <si>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</si>
  <si>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</si>
  <si>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</si>
  <si>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</si>
  <si>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</si>
  <si>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</si>
  <si>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</si>
  <si>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</si>
  <si>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</si>
  <si>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</si>
  <si>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</si>
  <si>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</si>
  <si>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</si>
  <si>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</si>
  <si>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</si>
  <si>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</si>
  <si>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</si>
  <si>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</si>
  <si>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</si>
  <si>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</si>
  <si>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</si>
  <si>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</si>
  <si>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</si>
  <si>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</si>
  <si>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</si>
  <si>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</si>
  <si>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</si>
  <si>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</si>
  <si>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</si>
  <si>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</si>
  <si>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</si>
  <si>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</si>
  <si>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</si>
  <si>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</si>
  <si>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</si>
  <si>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</si>
  <si>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</si>
  <si>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</si>
  <si>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</si>
  <si>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</si>
  <si>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</si>
  <si>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</si>
  <si>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</si>
  <si>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</si>
  <si>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</si>
  <si>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</si>
  <si>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</si>
  <si>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</si>
  <si>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</si>
  <si>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</si>
  <si>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</si>
  <si>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</si>
  <si>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</si>
  <si>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</si>
  <si>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</si>
  <si>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</si>
  <si>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</si>
  <si>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</si>
  <si>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</si>
  <si>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</si>
  <si>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</si>
  <si>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</si>
  <si>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</si>
  <si>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</si>
  <si>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</si>
  <si>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</si>
  <si>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</si>
  <si>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</si>
  <si>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</si>
  <si>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</si>
  <si>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</si>
  <si>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</si>
  <si>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</si>
  <si>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</si>
  <si>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</si>
  <si>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</si>
  <si>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</si>
  <si>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</si>
  <si>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</si>
  <si>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</si>
  <si>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</si>
  <si>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</si>
  <si>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</si>
  <si>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</si>
  <si>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</si>
  <si>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</si>
  <si>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</si>
  <si>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</si>
  <si>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</si>
  <si>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</si>
  <si>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</si>
  <si>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</si>
  <si>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</si>
  <si>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</si>
  <si>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</si>
  <si>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</si>
  <si>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</si>
  <si>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</si>
  <si>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</si>
  <si>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</si>
  <si>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</si>
  <si>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</si>
  <si>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</si>
  <si>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</si>
  <si>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</si>
  <si>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</si>
  <si>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</si>
  <si>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</si>
  <si>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</si>
  <si>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</si>
  <si>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</si>
  <si>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</si>
  <si>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</si>
  <si>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</si>
  <si>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</si>
  <si>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</si>
  <si>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</si>
  <si>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</si>
  <si>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</si>
  <si>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</si>
  <si>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</si>
  <si>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</si>
  <si>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</si>
  <si>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</si>
  <si>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</si>
  <si>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</si>
  <si>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</si>
  <si>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</si>
  <si>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</si>
  <si>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</si>
  <si>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</si>
  <si>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</si>
  <si>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</si>
  <si>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</si>
  <si>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</si>
  <si>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</si>
  <si>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</si>
  <si>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</si>
  <si>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</si>
  <si>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</si>
  <si>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</si>
  <si>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</si>
  <si>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</si>
  <si>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</si>
  <si>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</si>
  <si>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</si>
  <si>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</si>
  <si>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</si>
  <si>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</si>
  <si>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</si>
  <si>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</si>
  <si>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</si>
  <si>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</si>
  <si>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</si>
  <si>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</si>
  <si>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</si>
  <si>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</si>
  <si>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</si>
  <si>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</si>
  <si>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</si>
  <si>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</si>
  <si>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</si>
  <si>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</si>
  <si>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</si>
  <si>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</si>
  <si>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</si>
  <si>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</si>
  <si>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</si>
  <si>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</si>
  <si>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</si>
  <si>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</si>
  <si>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</si>
  <si>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</si>
  <si>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</si>
  <si>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</si>
  <si>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</si>
  <si>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</si>
  <si>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</si>
  <si>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</si>
  <si>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</si>
  <si>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</si>
  <si>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</si>
  <si>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</si>
  <si>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</si>
  <si>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</si>
  <si>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</si>
  <si>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</si>
  <si>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</si>
  <si>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</si>
  <si>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</si>
  <si>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</si>
  <si>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</si>
  <si>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</si>
  <si>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</si>
  <si>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</si>
  <si>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</si>
  <si>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</si>
  <si>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</si>
  <si>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</si>
  <si>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</si>
  <si>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</si>
  <si>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</si>
  <si>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</si>
  <si>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</si>
  <si>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</si>
  <si>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</si>
  <si>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</si>
  <si>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</si>
  <si>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</si>
  <si>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</si>
  <si>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</si>
  <si>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</si>
  <si>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</si>
  <si>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</si>
  <si>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</si>
  <si>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</si>
  <si>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</si>
  <si>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</si>
  <si>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</si>
  <si>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</si>
  <si>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</si>
  <si>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</si>
  <si>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</si>
  <si>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</si>
  <si>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</si>
  <si>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</si>
  <si>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</si>
  <si>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</si>
  <si>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</si>
  <si>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</si>
  <si>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</si>
  <si>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</si>
  <si>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</si>
  <si>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</si>
  <si>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</si>
  <si>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</si>
  <si>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</si>
  <si>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</si>
  <si>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</si>
  <si>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</si>
  <si>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</si>
  <si>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</si>
  <si>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</si>
  <si>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</si>
  <si>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</si>
  <si>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</si>
  <si>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</si>
  <si>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</si>
  <si>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</si>
  <si>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</si>
  <si>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</si>
  <si>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</si>
  <si>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</si>
  <si>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</si>
  <si>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</si>
  <si>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</si>
  <si>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</si>
  <si>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</si>
  <si>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</si>
  <si>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</si>
  <si>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</si>
  <si>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</si>
  <si>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</si>
  <si>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</si>
  <si>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</si>
  <si>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</si>
  <si>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</si>
  <si>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</si>
  <si>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</si>
  <si>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</si>
  <si>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</si>
  <si>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</si>
  <si>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</si>
  <si>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</si>
  <si>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</si>
  <si>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</si>
  <si>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</si>
  <si>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</si>
  <si>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</si>
  <si>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</si>
  <si>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</si>
  <si>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</si>
  <si>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</si>
  <si>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</si>
  <si>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</si>
  <si>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</si>
  <si>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</si>
  <si>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</si>
  <si>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</si>
  <si>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</si>
  <si>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</si>
  <si>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</si>
  <si>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</si>
  <si>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</si>
  <si>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</si>
  <si>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</si>
  <si>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</si>
  <si>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</si>
  <si>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</si>
  <si>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</si>
  <si>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</si>
  <si>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</si>
  <si>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</si>
  <si>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</si>
  <si>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</si>
  <si>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</si>
  <si>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</si>
  <si>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</si>
  <si>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</si>
  <si>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</si>
  <si>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</si>
  <si>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</si>
  <si>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</si>
  <si>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</si>
  <si>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</si>
  <si>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</si>
  <si>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</si>
  <si>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</si>
  <si>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</si>
  <si>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</si>
  <si>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</si>
  <si>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</si>
  <si>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</si>
  <si>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</si>
  <si>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</si>
  <si>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</si>
  <si>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</si>
  <si>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</si>
  <si>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</si>
  <si>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</si>
  <si>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</si>
  <si>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</si>
  <si>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</si>
  <si>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</si>
  <si>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</si>
  <si>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</si>
  <si>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</si>
  <si>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</si>
  <si>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</si>
  <si>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</si>
  <si>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</si>
  <si>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</si>
  <si>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</si>
  <si>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</si>
  <si>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</si>
  <si>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</si>
  <si>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</si>
  <si>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</si>
  <si>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</si>
  <si>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</si>
  <si>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</si>
  <si>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</si>
  <si>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</si>
  <si>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</si>
  <si>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</si>
  <si>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</si>
  <si>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</si>
  <si>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</si>
  <si>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</si>
  <si>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</si>
  <si>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</si>
  <si>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</si>
  <si>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</si>
  <si>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</si>
  <si>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</si>
  <si>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</si>
  <si>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</si>
  <si>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</si>
  <si>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</si>
  <si>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</si>
  <si>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</si>
  <si>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</si>
  <si>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</si>
  <si>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</si>
  <si>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</si>
  <si>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</si>
  <si>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</si>
  <si>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</si>
  <si>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</si>
  <si>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</si>
  <si>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</si>
  <si>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</si>
  <si>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</si>
  <si>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</si>
  <si>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</si>
  <si>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</si>
  <si>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</si>
  <si>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</si>
  <si>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</si>
  <si>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</si>
  <si>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</si>
  <si>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</si>
  <si>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</si>
  <si>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</si>
  <si>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</si>
  <si>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</si>
  <si>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</si>
  <si>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</si>
  <si>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</si>
  <si>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</si>
  <si>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</si>
  <si>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</si>
  <si>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</si>
  <si>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</si>
  <si>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</si>
  <si>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</si>
  <si>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</si>
  <si>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</si>
  <si>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</si>
  <si>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</si>
  <si>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</si>
  <si>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</si>
  <si>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</si>
  <si>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</si>
  <si>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</si>
  <si>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</si>
  <si>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</si>
  <si>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</si>
  <si>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</si>
  <si>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</si>
  <si>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</si>
  <si>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</si>
  <si>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</si>
  <si>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</si>
  <si>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</si>
  <si>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</si>
  <si>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</si>
  <si>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</si>
  <si>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</si>
  <si>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</si>
  <si>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</si>
  <si>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</si>
  <si>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</si>
  <si>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</si>
  <si>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</si>
  <si>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</si>
  <si>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</si>
  <si>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</si>
  <si>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</si>
  <si>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</si>
  <si>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</si>
  <si>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</si>
  <si>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</si>
  <si>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</si>
  <si>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</si>
  <si>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</si>
  <si>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</si>
  <si>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</si>
  <si>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</si>
  <si>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</si>
  <si>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</si>
  <si>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</si>
  <si>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</si>
  <si>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</si>
  <si>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</si>
  <si>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</si>
  <si>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</si>
  <si>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</si>
  <si>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</si>
  <si>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</si>
  <si>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</si>
  <si>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</si>
  <si>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</si>
  <si>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</si>
  <si>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</si>
  <si>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</si>
  <si>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</si>
  <si>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</si>
  <si>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</si>
  <si>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</si>
  <si>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</si>
  <si>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</si>
  <si>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</si>
  <si>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</si>
  <si>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</si>
  <si>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</si>
  <si>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</si>
  <si>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</si>
  <si>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</si>
  <si>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</si>
  <si>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</si>
  <si>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</si>
  <si>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</si>
  <si>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</si>
  <si>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</si>
  <si>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</si>
  <si>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</si>
  <si>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</si>
  <si>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</si>
  <si>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</si>
  <si>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</si>
  <si>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</si>
  <si>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</si>
  <si>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</si>
  <si>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</si>
  <si>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</si>
  <si>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</si>
  <si>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</si>
  <si>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</si>
  <si>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</si>
  <si>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</si>
  <si>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</si>
  <si>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</si>
  <si>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</si>
  <si>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</si>
  <si>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</si>
  <si>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</si>
  <si>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</si>
  <si>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</si>
  <si>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</si>
  <si>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</si>
  <si>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</si>
  <si>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</si>
  <si>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</si>
  <si>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</si>
  <si>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</si>
  <si>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</si>
  <si>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</si>
  <si>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</si>
  <si>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</si>
  <si>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</si>
  <si>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</si>
  <si>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</si>
  <si>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</si>
  <si>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</si>
  <si>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</si>
  <si>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</si>
  <si>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</si>
  <si>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</si>
  <si>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</si>
  <si>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</si>
  <si>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</si>
  <si>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</si>
  <si>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</si>
  <si>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</si>
  <si>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</si>
  <si>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</si>
  <si>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</si>
  <si>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</si>
  <si>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</si>
  <si>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</si>
  <si>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</si>
  <si>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</si>
  <si>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</si>
  <si>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</si>
  <si>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</si>
  <si>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</si>
  <si>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</si>
  <si>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</si>
  <si>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</si>
  <si>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</si>
  <si>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</si>
  <si>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</si>
  <si>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</si>
  <si>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</si>
  <si>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</si>
  <si>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</si>
  <si>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</si>
  <si>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</si>
  <si>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</si>
  <si>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</si>
  <si>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</si>
  <si>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</si>
  <si>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</si>
  <si>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</si>
  <si>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</si>
  <si>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</si>
  <si>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</si>
  <si>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</si>
  <si>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</si>
  <si>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</si>
  <si>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</si>
  <si>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</si>
  <si>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</si>
  <si>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</si>
  <si>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</si>
  <si>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</si>
  <si>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</si>
  <si>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</si>
  <si>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</si>
  <si>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</si>
  <si>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</si>
  <si>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</si>
  <si>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</si>
  <si>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</si>
  <si>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</si>
  <si>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</si>
  <si>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</si>
  <si>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</si>
  <si>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</si>
  <si>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</si>
  <si>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</si>
  <si>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</si>
  <si>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</si>
  <si>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</si>
  <si>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</si>
  <si>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</si>
  <si>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</si>
  <si>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</si>
  <si>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</si>
  <si>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</si>
  <si>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</si>
  <si>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</si>
  <si>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</si>
  <si>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</si>
  <si>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</si>
  <si>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</si>
  <si>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</si>
  <si>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</si>
  <si>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</si>
  <si>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</si>
  <si>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</si>
  <si>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</si>
  <si>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</si>
  <si>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</si>
  <si>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</si>
  <si>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</si>
  <si>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</si>
  <si>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</si>
  <si>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</si>
  <si>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</si>
  <si>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</si>
  <si>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</si>
  <si>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</si>
  <si>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</si>
  <si>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</si>
  <si>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</si>
  <si>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</si>
  <si>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</si>
  <si>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</si>
  <si>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</si>
  <si>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</si>
  <si>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</si>
  <si>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</si>
  <si>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</si>
  <si>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</si>
  <si>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</si>
  <si>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</si>
  <si>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</si>
  <si>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</si>
  <si>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</si>
  <si>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</si>
  <si>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</si>
  <si>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</si>
  <si>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</si>
  <si>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</si>
  <si>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</si>
  <si>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</si>
  <si>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</si>
  <si>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</si>
  <si>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</si>
  <si>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</si>
  <si>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</si>
  <si>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</si>
  <si>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</si>
  <si>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</si>
  <si>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</si>
  <si>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</si>
  <si>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</si>
  <si>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</si>
  <si>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</si>
  <si>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</si>
  <si>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</si>
  <si>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</si>
  <si>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</si>
  <si>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</si>
  <si>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</si>
  <si>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</si>
  <si>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</si>
  <si>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</si>
  <si>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</si>
  <si>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</si>
  <si>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</si>
  <si>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</si>
  <si>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</si>
  <si>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</si>
  <si>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</si>
  <si>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</si>
  <si>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</si>
  <si>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</si>
  <si>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</si>
  <si>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</si>
  <si>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</si>
  <si>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</si>
  <si>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</si>
  <si>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</si>
  <si>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</si>
  <si>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</si>
  <si>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</si>
  <si>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</si>
  <si>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</si>
  <si>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</si>
  <si>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</si>
  <si>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</si>
  <si>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</si>
  <si>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</si>
  <si>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</si>
  <si>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</si>
  <si>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</si>
  <si>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</si>
  <si>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</si>
  <si>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</si>
  <si>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</si>
  <si>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</si>
  <si>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</si>
  <si>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</si>
  <si>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</si>
  <si>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</si>
  <si>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</si>
  <si>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</si>
  <si>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</si>
  <si>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</si>
  <si>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</si>
  <si>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</si>
  <si>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</si>
  <si>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</si>
  <si>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</si>
  <si>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</si>
  <si>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</si>
  <si>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</si>
  <si>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</si>
  <si>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</si>
  <si>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</si>
  <si>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</si>
  <si>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</si>
  <si>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</si>
  <si>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</si>
  <si>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</si>
  <si>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</si>
  <si>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</si>
  <si>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</si>
  <si>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</si>
  <si>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</si>
  <si>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</si>
  <si>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</si>
  <si>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</si>
  <si>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</si>
  <si>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</si>
  <si>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</si>
  <si>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</si>
  <si>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</si>
  <si>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</si>
  <si>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</si>
  <si>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</si>
  <si>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</si>
  <si>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</si>
  <si>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</si>
  <si>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</si>
  <si>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</si>
  <si>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</si>
  <si>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</si>
  <si>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</si>
  <si>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</si>
  <si>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</si>
  <si>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</si>
  <si>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</si>
  <si>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</si>
  <si>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</si>
  <si>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</si>
  <si>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</si>
  <si>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</si>
  <si>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</si>
  <si>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</si>
  <si>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</si>
  <si>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</si>
  <si>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</si>
  <si>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</si>
  <si>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</si>
  <si>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</si>
  <si>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</si>
  <si>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</si>
  <si>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</si>
  <si>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</si>
  <si>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</si>
  <si>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</si>
  <si>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</si>
  <si>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</si>
  <si>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</si>
  <si>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</si>
  <si>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</si>
  <si>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</si>
  <si>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</si>
  <si>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</si>
  <si>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</si>
  <si>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</si>
  <si>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</si>
  <si>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</si>
  <si>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</si>
  <si>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</si>
  <si>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</si>
  <si>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</si>
  <si>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</si>
  <si>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</si>
  <si>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</si>
  <si>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</si>
  <si>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</si>
  <si>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</si>
  <si>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</si>
  <si>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</si>
  <si>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</si>
  <si>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</si>
  <si>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</si>
  <si>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</si>
  <si>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</si>
  <si>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</si>
  <si>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</si>
  <si>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</si>
  <si>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</si>
  <si>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</si>
  <si>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</si>
  <si>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</si>
  <si>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</si>
  <si>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</si>
  <si>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</si>
  <si>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</si>
  <si>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</si>
  <si>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</si>
  <si>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</si>
  <si>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</si>
  <si>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</si>
  <si>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</si>
  <si>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</si>
  <si>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</si>
  <si>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</si>
  <si>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</si>
  <si>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</si>
  <si>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</si>
  <si>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</si>
  <si>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</si>
  <si>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</si>
  <si>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</si>
  <si>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</si>
  <si>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</si>
  <si>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</si>
  <si>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</si>
  <si>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</si>
  <si>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</si>
  <si>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</si>
  <si>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</si>
  <si>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</si>
  <si>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</si>
  <si>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</si>
  <si>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</si>
  <si>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</si>
  <si>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</si>
  <si>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</si>
  <si>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</si>
  <si>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</si>
  <si>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</si>
  <si>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</si>
  <si>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</si>
  <si>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</si>
  <si>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</si>
  <si>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</si>
  <si>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</si>
  <si>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</si>
  <si>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</si>
  <si>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</si>
  <si>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</si>
  <si>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</si>
  <si>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</si>
  <si>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</si>
  <si>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</si>
  <si>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</si>
  <si>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</si>
  <si>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</si>
  <si>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</si>
  <si>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</si>
  <si>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</si>
  <si>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</si>
  <si>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</si>
  <si>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</si>
  <si>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</si>
  <si>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</si>
  <si>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</si>
  <si>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</si>
  <si>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</si>
  <si>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</si>
  <si>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</si>
  <si>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</si>
  <si>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</si>
  <si>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</si>
  <si>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</si>
  <si>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</si>
  <si>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</si>
  <si>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</si>
  <si>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</si>
  <si>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</si>
  <si>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</si>
  <si>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</si>
  <si>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</si>
  <si>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</si>
  <si>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</si>
  <si>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</si>
  <si>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</si>
  <si>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</si>
  <si>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</si>
  <si>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</si>
  <si>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</si>
  <si>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</si>
  <si>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</si>
  <si>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</si>
  <si>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</si>
  <si>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</si>
  <si>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</si>
  <si>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</si>
  <si>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</si>
  <si>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</si>
  <si>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</si>
  <si>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</si>
  <si>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</si>
  <si>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</si>
  <si>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</si>
  <si>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</si>
  <si>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</si>
  <si>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</si>
  <si>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</si>
  <si>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</si>
  <si>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</si>
  <si>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</si>
  <si>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</si>
  <si>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</si>
  <si>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</si>
  <si>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</si>
  <si>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</si>
  <si>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</si>
  <si>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</si>
  <si>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</si>
  <si>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</si>
  <si>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</si>
  <si>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</si>
  <si>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</si>
  <si>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</si>
  <si>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</si>
  <si>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</si>
  <si>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</si>
  <si>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</si>
  <si>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</si>
  <si>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</si>
  <si>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</si>
  <si>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</si>
  <si>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</si>
  <si>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</si>
  <si>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</si>
  <si>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</si>
  <si>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</si>
  <si>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</si>
  <si>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</si>
  <si>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</si>
  <si>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</si>
  <si>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</si>
  <si>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</si>
  <si>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</si>
  <si>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</si>
  <si>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</si>
  <si>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</si>
  <si>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</si>
  <si>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</si>
  <si>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</si>
  <si>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</si>
  <si>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</si>
  <si>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</si>
  <si>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</si>
  <si>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</si>
  <si>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</si>
  <si>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</si>
  <si>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</si>
  <si>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</si>
  <si>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</si>
  <si>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</si>
  <si>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</si>
  <si>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</si>
  <si>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</si>
  <si>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</si>
  <si>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</si>
  <si>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</si>
  <si>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</si>
  <si>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</si>
  <si>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</si>
  <si>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</si>
  <si>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</si>
  <si>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</si>
  <si>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</si>
  <si>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</si>
  <si>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</si>
  <si>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</si>
  <si>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</si>
  <si>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</si>
  <si>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</si>
  <si>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</si>
  <si>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</si>
  <si>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</si>
  <si>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</si>
  <si>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</si>
  <si>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</si>
  <si>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</si>
  <si>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</si>
  <si>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</si>
  <si>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</si>
  <si>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</si>
  <si>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</si>
  <si>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</si>
  <si>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</si>
  <si>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</si>
  <si>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</si>
  <si>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</si>
  <si>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</si>
  <si>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</si>
  <si>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</si>
  <si>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</si>
  <si>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</si>
  <si>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</si>
  <si>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</si>
  <si>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</si>
  <si>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</si>
  <si>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</si>
  <si>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</si>
  <si>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</si>
  <si>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</si>
  <si>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</si>
  <si>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</si>
  <si>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</si>
  <si>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</si>
  <si>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</si>
  <si>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</si>
  <si>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</si>
  <si>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</si>
  <si>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</si>
  <si>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</si>
  <si>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</si>
  <si>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</si>
  <si>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</si>
  <si>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</si>
  <si>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</si>
  <si>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</si>
  <si>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</si>
  <si>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</si>
  <si>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</si>
  <si>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</si>
  <si>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</si>
  <si>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</si>
  <si>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</si>
  <si>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</si>
  <si>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</si>
  <si>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</si>
  <si>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</si>
  <si>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</si>
  <si>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</si>
  <si>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</si>
  <si>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</si>
  <si>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</si>
  <si>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</si>
  <si>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</si>
  <si>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</si>
  <si>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</si>
  <si>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</si>
  <si>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</si>
  <si>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</si>
  <si>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</si>
  <si>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</si>
  <si>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</si>
  <si>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</si>
  <si>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</si>
  <si>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</si>
  <si>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</si>
  <si>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</si>
  <si>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</si>
  <si>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</si>
  <si>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</si>
  <si>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</si>
  <si>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</si>
  <si>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</si>
  <si>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</si>
  <si>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</si>
  <si>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</si>
  <si>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</si>
  <si>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</si>
  <si>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</si>
  <si>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</si>
  <si>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</si>
  <si>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</si>
  <si>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</si>
  <si>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</si>
  <si>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</si>
  <si>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</si>
  <si>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</si>
  <si>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</si>
  <si>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</si>
  <si>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</si>
  <si>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</si>
  <si>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</si>
  <si>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</si>
  <si>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</si>
  <si>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</si>
  <si>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</si>
  <si>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</si>
  <si>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</si>
  <si>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</si>
  <si>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</si>
  <si>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</si>
  <si>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</si>
  <si>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</si>
  <si>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</si>
  <si>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</si>
  <si>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</si>
  <si>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</si>
  <si>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</si>
  <si>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</si>
  <si>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</si>
  <si>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</si>
  <si>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</si>
  <si>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</si>
  <si>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</si>
  <si>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</si>
  <si>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</si>
  <si>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</si>
  <si>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</si>
  <si>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</si>
  <si>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</si>
  <si>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</si>
  <si>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</si>
  <si>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</si>
  <si>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</si>
  <si>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</si>
  <si>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</si>
  <si>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</si>
  <si>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</si>
  <si>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</si>
  <si>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</si>
  <si>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</si>
  <si>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</si>
  <si>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</si>
  <si>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</si>
  <si>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</si>
  <si>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</si>
  <si>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</si>
  <si>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</si>
  <si>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</si>
  <si>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</si>
  <si>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</si>
  <si>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</si>
  <si>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</si>
  <si>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</si>
  <si>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</si>
  <si>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</si>
  <si>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</si>
  <si>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</si>
  <si>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</si>
  <si>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</si>
  <si>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</si>
  <si>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</si>
  <si>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</si>
  <si>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</si>
  <si>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</si>
  <si>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</si>
  <si>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</si>
  <si>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</si>
  <si>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</si>
  <si>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</si>
  <si>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</si>
  <si>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</si>
  <si>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</si>
  <si>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</si>
  <si>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</si>
  <si>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</si>
  <si>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</si>
  <si>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</si>
  <si>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</si>
  <si>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</si>
  <si>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</si>
  <si>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</si>
  <si>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</si>
  <si>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</si>
  <si>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</si>
  <si>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</si>
  <si>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</si>
  <si>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</si>
  <si>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</si>
  <si>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</si>
  <si>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</si>
  <si>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</si>
  <si>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</si>
  <si>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</si>
  <si>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</si>
  <si>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</si>
  <si>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</si>
  <si>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</si>
  <si>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</si>
  <si>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</si>
  <si>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</si>
  <si>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</si>
  <si>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</si>
  <si>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</si>
  <si>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</si>
  <si>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</si>
  <si>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</si>
  <si>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</si>
  <si>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</si>
  <si>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</si>
  <si>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</si>
  <si>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</si>
  <si>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</si>
  <si>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</si>
  <si>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</si>
  <si>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</si>
  <si>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</si>
  <si>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</si>
  <si>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</si>
  <si>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</si>
  <si>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</si>
  <si>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</si>
  <si>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</si>
  <si>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</si>
  <si>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</si>
  <si>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</si>
  <si>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</si>
  <si>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</si>
  <si>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</si>
  <si>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</si>
  <si>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</si>
  <si>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</si>
  <si>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</si>
  <si>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</si>
  <si>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</si>
  <si>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</si>
  <si>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</si>
  <si>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</si>
  <si>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</si>
  <si>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</si>
  <si>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</si>
  <si>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</si>
  <si>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</si>
  <si>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</si>
  <si>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</si>
  <si>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</si>
  <si>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</si>
  <si>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</si>
  <si>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</si>
  <si>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</si>
  <si>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</si>
  <si>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</si>
  <si>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</si>
  <si>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</si>
  <si>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</si>
  <si>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</si>
  <si>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</si>
  <si>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</si>
  <si>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</si>
  <si>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</si>
  <si>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</si>
  <si>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</si>
  <si>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</si>
  <si>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</si>
  <si>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</si>
  <si>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</si>
  <si>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</si>
  <si>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</si>
  <si>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</si>
  <si>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</si>
  <si>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</si>
  <si>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</si>
  <si>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</si>
  <si>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</si>
  <si>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</si>
  <si>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</si>
  <si>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</si>
  <si>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</si>
  <si>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</si>
  <si>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</si>
  <si>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</si>
  <si>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</si>
  <si>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</si>
  <si>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</si>
  <si>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</si>
  <si>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</si>
  <si>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</si>
  <si>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</si>
  <si>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</si>
  <si>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</si>
  <si>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</si>
  <si>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</si>
  <si>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</si>
  <si>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</si>
  <si>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</si>
  <si>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</si>
  <si>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</si>
  <si>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</si>
  <si>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</si>
  <si>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</si>
  <si>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</si>
  <si>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</si>
  <si>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</si>
  <si>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</si>
  <si>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</si>
  <si>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</si>
  <si>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</si>
  <si>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</si>
  <si>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</si>
  <si>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</si>
  <si>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</si>
  <si>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</si>
  <si>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</si>
  <si>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</si>
  <si>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</si>
  <si>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</si>
  <si>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</si>
  <si>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</si>
  <si>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</si>
  <si>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</si>
  <si>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</si>
  <si>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</si>
  <si>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</si>
  <si>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</si>
  <si>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</si>
  <si>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</si>
  <si>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</si>
  <si>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</si>
  <si>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</si>
  <si>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</si>
  <si>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</si>
  <si>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</si>
  <si>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</si>
  <si>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</si>
  <si>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</si>
  <si>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</si>
  <si>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</si>
  <si>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</si>
  <si>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</si>
  <si>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</si>
  <si>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</si>
  <si>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</si>
  <si>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</si>
  <si>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</si>
  <si>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</si>
  <si>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</si>
  <si>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</si>
  <si>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</si>
  <si>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</si>
  <si>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</si>
  <si>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</si>
  <si>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</si>
  <si>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</si>
  <si>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</si>
  <si>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</si>
  <si>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</si>
  <si>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</si>
  <si>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</si>
  <si>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</si>
  <si>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</si>
  <si>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</si>
  <si>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</si>
  <si>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</si>
  <si>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</si>
  <si>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</si>
  <si>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</si>
  <si>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</si>
  <si>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</si>
  <si>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</si>
  <si>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</si>
  <si>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</si>
  <si>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</si>
  <si>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</si>
  <si>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</si>
  <si>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</si>
  <si>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</si>
  <si>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</si>
  <si>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</si>
  <si>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</si>
  <si>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</si>
  <si>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</si>
  <si>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</si>
  <si>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</si>
  <si>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</si>
  <si>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</si>
  <si>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</si>
  <si>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</si>
  <si>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</si>
  <si>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</si>
  <si>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</si>
  <si>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</si>
  <si>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</si>
  <si>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</si>
  <si>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</si>
  <si>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</si>
  <si>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</si>
  <si>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</si>
  <si>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</si>
  <si>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</si>
  <si>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</si>
  <si>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</si>
  <si>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</si>
  <si>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</si>
  <si>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</si>
  <si>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</si>
  <si>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</si>
  <si>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</si>
  <si>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</si>
  <si>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</si>
  <si>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</si>
  <si>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</si>
  <si>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</si>
  <si>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</si>
  <si>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</si>
  <si>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</si>
  <si>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</si>
  <si>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</si>
  <si>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</si>
  <si>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</si>
  <si>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</si>
  <si>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</si>
  <si>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</si>
  <si>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</si>
  <si>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</si>
  <si>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</si>
  <si>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</si>
  <si>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</si>
  <si>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</si>
  <si>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</si>
  <si>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</si>
  <si>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</si>
  <si>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</si>
  <si>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</si>
  <si>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</si>
  <si>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</si>
  <si>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</si>
  <si>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</si>
  <si>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</si>
  <si>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</si>
  <si>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</si>
  <si>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</si>
  <si>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</si>
  <si>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</si>
  <si>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</si>
  <si>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</si>
  <si>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</si>
  <si>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</si>
  <si>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</si>
  <si>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</si>
  <si>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</si>
  <si>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</si>
  <si>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</si>
  <si>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</si>
  <si>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</si>
  <si>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</si>
  <si>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</si>
  <si>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</si>
  <si>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</si>
  <si>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</si>
  <si>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</si>
  <si>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</si>
  <si>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</si>
  <si>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</si>
  <si>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</si>
  <si>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</si>
  <si>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</si>
  <si>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</si>
  <si>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</si>
  <si>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</si>
  <si>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</si>
  <si>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</si>
  <si>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</si>
  <si>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</si>
  <si>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</si>
  <si>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</si>
  <si>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</si>
  <si>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</si>
  <si>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</si>
  <si>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</si>
  <si>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</si>
  <si>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</si>
  <si>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</si>
  <si>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</si>
  <si>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</si>
  <si>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</si>
  <si>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</si>
  <si>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</si>
  <si>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</si>
  <si>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</si>
  <si>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</si>
  <si>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</si>
  <si>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</si>
  <si>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</si>
  <si>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</si>
  <si>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</si>
  <si>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</si>
  <si>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</si>
  <si>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</si>
  <si>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</si>
  <si>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</si>
  <si>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</si>
  <si>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</si>
  <si>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</si>
  <si>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</si>
  <si>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</si>
  <si>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</si>
  <si>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</si>
  <si>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</si>
  <si>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</si>
  <si>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</si>
  <si>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</si>
  <si>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</si>
  <si>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</si>
  <si>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</si>
  <si>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</si>
  <si>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</si>
  <si>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</si>
  <si>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</si>
  <si>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</si>
  <si>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</si>
  <si>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</si>
  <si>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</si>
  <si>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</si>
  <si>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</si>
  <si>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</si>
  <si>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</si>
  <si>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</si>
  <si>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</si>
  <si>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</si>
  <si>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</si>
  <si>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</si>
  <si>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</si>
  <si>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</si>
  <si>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</si>
  <si>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</si>
  <si>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</si>
  <si>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</si>
  <si>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</si>
  <si>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</si>
  <si>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</si>
  <si>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</si>
  <si>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</si>
  <si>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</si>
  <si>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</si>
  <si>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</si>
  <si>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</si>
  <si>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</si>
  <si>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</si>
  <si>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</si>
  <si>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</si>
  <si>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</si>
  <si>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</si>
  <si>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</si>
  <si>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</si>
  <si>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</si>
  <si>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</si>
  <si>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</si>
  <si>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</si>
  <si>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</si>
  <si>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</si>
  <si>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</si>
  <si>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</si>
  <si>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</si>
  <si>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</si>
  <si>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</si>
  <si>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</si>
  <si>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</si>
  <si>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</si>
  <si>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</si>
  <si>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</si>
  <si>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</si>
  <si>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</si>
  <si>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</si>
  <si>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</si>
  <si>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</si>
  <si>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</si>
  <si>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</si>
  <si>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</si>
  <si>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</si>
  <si>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</si>
  <si>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</si>
  <si>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</si>
  <si>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</si>
  <si>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</si>
  <si>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</si>
  <si>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</si>
  <si>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</si>
  <si>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</si>
  <si>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</si>
  <si>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</si>
  <si>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</si>
  <si>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</si>
  <si>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</si>
  <si>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</si>
  <si>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</si>
  <si>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</si>
  <si>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</si>
  <si>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</si>
  <si>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</si>
  <si>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</si>
  <si>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</si>
  <si>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</si>
  <si>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</si>
  <si>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</si>
  <si>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</si>
  <si>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</si>
  <si>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</si>
  <si>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</si>
  <si>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</si>
  <si>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</si>
  <si>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</si>
  <si>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</si>
  <si>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</si>
  <si>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</si>
  <si>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</si>
  <si>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</si>
  <si>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</si>
  <si>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</si>
  <si>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</si>
  <si>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</si>
  <si>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</si>
  <si>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</si>
  <si>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</si>
  <si>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</si>
  <si>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</si>
  <si>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</si>
  <si>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</si>
  <si>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</si>
  <si>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</si>
  <si>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</si>
  <si>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</si>
  <si>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</si>
  <si>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</si>
  <si>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</si>
  <si>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</si>
  <si>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</si>
  <si>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</si>
  <si>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</si>
  <si>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</si>
  <si>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</si>
  <si>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</si>
  <si>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</si>
  <si>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</si>
  <si>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</si>
  <si>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</si>
  <si>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</si>
  <si>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</si>
  <si>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</si>
  <si>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</si>
  <si>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</si>
  <si>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</si>
  <si>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</si>
  <si>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</si>
  <si>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</si>
  <si>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</si>
  <si>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</si>
  <si>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</si>
  <si>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</si>
  <si>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</si>
  <si>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</si>
  <si>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</si>
  <si>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</si>
  <si>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</si>
  <si>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</si>
  <si>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</si>
  <si>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</si>
  <si>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</si>
  <si>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</si>
  <si>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</si>
  <si>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</si>
  <si>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</si>
  <si>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</si>
  <si>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</si>
  <si>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</si>
  <si>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</si>
  <si>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</si>
  <si>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</si>
  <si>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</si>
  <si>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</si>
  <si>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</si>
  <si>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</si>
  <si>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</si>
  <si>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</si>
  <si>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</si>
  <si>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</si>
  <si>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</si>
  <si>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</si>
  <si>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</si>
  <si>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</si>
  <si>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</si>
  <si>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</si>
  <si>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</si>
  <si>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</si>
  <si>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</si>
  <si>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</si>
  <si>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</si>
  <si>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</si>
  <si>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</si>
  <si>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</si>
  <si>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</si>
  <si>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</si>
  <si>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</si>
  <si>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</si>
  <si>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</si>
  <si>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</si>
  <si>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</si>
  <si>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</si>
  <si>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</si>
  <si>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</si>
  <si>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</si>
  <si>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</si>
  <si>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</si>
  <si>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</si>
  <si>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</si>
  <si>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</si>
  <si>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</si>
  <si>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</si>
  <si>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</si>
  <si>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</si>
  <si>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</si>
  <si>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</si>
  <si>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</si>
  <si>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</si>
  <si>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</si>
  <si>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</si>
  <si>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</si>
  <si>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</si>
  <si>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</si>
  <si>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</si>
  <si>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</si>
  <si>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</si>
  <si>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</si>
  <si>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</si>
  <si>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</si>
  <si>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</si>
  <si>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</si>
  <si>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</si>
  <si>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</si>
  <si>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</si>
  <si>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</si>
  <si>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</si>
  <si>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</si>
  <si>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</si>
  <si>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</si>
  <si>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</si>
  <si>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</si>
  <si>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</si>
  <si>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</si>
  <si>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</si>
  <si>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</si>
  <si>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</si>
  <si>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</si>
  <si>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</si>
  <si>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</si>
  <si>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</si>
  <si>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</si>
  <si>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</si>
  <si>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</si>
  <si>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</si>
  <si>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</si>
  <si>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</si>
  <si>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</si>
  <si>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</si>
  <si>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</si>
  <si>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</si>
  <si>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</si>
  <si>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</si>
  <si>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</si>
  <si>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</si>
  <si>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</si>
  <si>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</si>
  <si>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</si>
  <si>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</si>
  <si>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</si>
  <si>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</si>
  <si>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</si>
  <si>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</si>
  <si>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</si>
  <si>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</si>
  <si>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</si>
  <si>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</si>
  <si>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</si>
  <si>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</si>
  <si>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</si>
  <si>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</si>
  <si>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</si>
  <si>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</si>
  <si>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</si>
  <si>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</si>
  <si>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</si>
  <si>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</si>
  <si>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</si>
  <si>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</si>
  <si>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</si>
  <si>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</si>
  <si>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</si>
  <si>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</si>
  <si>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</si>
  <si>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</si>
  <si>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</si>
  <si>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</si>
  <si>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</si>
  <si>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</si>
  <si>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</si>
  <si>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</si>
  <si>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</si>
  <si>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</si>
  <si>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</si>
  <si>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</si>
  <si>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</si>
  <si>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</si>
  <si>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</si>
  <si>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</si>
  <si>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</si>
  <si>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</si>
  <si>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</si>
  <si>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</si>
  <si>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</si>
  <si>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</si>
  <si>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</si>
  <si>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</si>
  <si>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</si>
  <si>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</si>
  <si>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</si>
  <si>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</si>
  <si>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</si>
  <si>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</si>
  <si>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</si>
  <si>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</si>
  <si>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</si>
  <si>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</si>
  <si>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</si>
  <si>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</si>
  <si>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</si>
  <si>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</si>
  <si>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</si>
  <si>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</si>
  <si>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</si>
  <si>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</si>
  <si>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</si>
  <si>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</si>
  <si>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</si>
  <si>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</si>
  <si>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</si>
  <si>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</si>
  <si>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</si>
  <si>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</si>
  <si>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</si>
  <si>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</si>
  <si>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</si>
  <si>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</si>
  <si>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</si>
  <si>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</si>
  <si>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</si>
  <si>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</si>
  <si>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</si>
  <si>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</si>
  <si>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</si>
  <si>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</si>
  <si>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</si>
  <si>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</si>
  <si>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</si>
  <si>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</si>
  <si>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</si>
  <si>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</si>
  <si>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</si>
  <si>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</si>
  <si>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</si>
  <si>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</si>
  <si>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</si>
  <si>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</si>
  <si>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</si>
  <si>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</si>
  <si>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</si>
  <si>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</si>
  <si>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</si>
  <si>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</si>
  <si>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</si>
  <si>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</si>
  <si>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</si>
  <si>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</si>
  <si>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</si>
  <si>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</si>
  <si>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</si>
  <si>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</si>
  <si>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</si>
  <si>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</si>
  <si>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</si>
  <si>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</si>
  <si>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</si>
  <si>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</si>
  <si>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</si>
  <si>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</si>
  <si>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</si>
  <si>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</si>
  <si>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</si>
  <si>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</si>
  <si>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</si>
  <si>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</si>
  <si>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</si>
  <si>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</si>
  <si>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</si>
  <si>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</si>
  <si>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</si>
  <si>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</si>
  <si>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</si>
  <si>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</si>
  <si>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</si>
  <si>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</si>
  <si>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</si>
  <si>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</si>
  <si>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</si>
  <si>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</si>
  <si>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</si>
  <si>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</si>
  <si>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</si>
  <si>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</si>
  <si>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</si>
  <si>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</si>
  <si>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</si>
  <si>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</si>
  <si>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</si>
  <si>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</si>
  <si>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</si>
  <si>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</si>
  <si>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</si>
  <si>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</si>
  <si>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</si>
  <si>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</si>
  <si>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</si>
  <si>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</si>
  <si>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</si>
  <si>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</si>
  <si>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</si>
  <si>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</si>
  <si>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</si>
  <si>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</si>
  <si>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</si>
  <si>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</si>
  <si>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</si>
  <si>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</si>
  <si>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</si>
  <si>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</si>
  <si>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</si>
  <si>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</si>
  <si>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</si>
  <si>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</si>
  <si>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</si>
  <si>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</si>
  <si>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</si>
  <si>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</si>
  <si>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</si>
  <si>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</si>
  <si>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</si>
  <si>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</si>
  <si>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</si>
  <si>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</si>
  <si>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</si>
  <si>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</si>
  <si>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</si>
  <si>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</si>
  <si>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</si>
  <si>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</si>
  <si>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</si>
  <si>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</si>
  <si>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</si>
  <si>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</si>
  <si>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</si>
  <si>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</si>
  <si>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</si>
  <si>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</si>
  <si>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</si>
  <si>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</si>
  <si>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</si>
  <si>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</si>
  <si>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</si>
  <si>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</si>
  <si>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</si>
  <si>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</si>
  <si>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</si>
  <si>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</si>
  <si>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</si>
  <si>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</si>
  <si>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</si>
  <si>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</si>
  <si>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</si>
  <si>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</si>
  <si>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</si>
  <si>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</si>
  <si>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</si>
  <si>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</si>
  <si>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</si>
  <si>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</si>
  <si>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</si>
  <si>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</si>
  <si>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</si>
  <si>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</si>
  <si>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</si>
  <si>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</si>
  <si>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</si>
  <si>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</si>
  <si>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</si>
  <si>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</si>
  <si>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</si>
  <si>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</si>
  <si>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</si>
  <si>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</si>
  <si>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</si>
  <si>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</si>
  <si>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</si>
  <si>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</si>
  <si>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</si>
  <si>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</si>
  <si>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</si>
  <si>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</si>
  <si>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</si>
  <si>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</si>
  <si>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</si>
  <si>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</si>
  <si>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</si>
  <si>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</si>
  <si>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</si>
  <si>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</si>
  <si>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</si>
  <si>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</si>
  <si>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</si>
  <si>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</si>
  <si>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</si>
  <si>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</si>
  <si>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</si>
  <si>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</si>
  <si>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</si>
  <si>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</si>
  <si>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</si>
  <si>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</si>
  <si>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</si>
  <si>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</si>
  <si>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</si>
  <si>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</si>
  <si>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</si>
  <si>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</si>
  <si>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</si>
  <si>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</si>
  <si>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</si>
  <si>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</si>
  <si>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</si>
  <si>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</si>
  <si>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</si>
  <si>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</si>
  <si>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</si>
  <si>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</si>
  <si>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</si>
  <si>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</si>
  <si>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</si>
  <si>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</si>
  <si>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</si>
  <si>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</si>
  <si>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</si>
  <si>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</si>
  <si>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</si>
  <si>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</si>
  <si>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</si>
  <si>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</si>
  <si>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</si>
  <si>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</si>
  <si>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</si>
  <si>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</si>
  <si>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</si>
  <si>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</si>
  <si>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</si>
  <si>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</si>
  <si>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</si>
  <si>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</si>
  <si>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</si>
  <si>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</si>
  <si>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</si>
  <si>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</si>
  <si>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</si>
  <si>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</si>
  <si>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</si>
  <si>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</si>
  <si>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</si>
  <si>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</si>
  <si>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</si>
  <si>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</si>
  <si>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</si>
  <si>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</si>
  <si>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</si>
  <si>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</si>
  <si>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</si>
  <si>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</si>
  <si>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</si>
  <si>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</si>
  <si>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</si>
  <si>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</si>
  <si>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</si>
  <si>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</si>
  <si>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</si>
  <si>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</si>
  <si>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</si>
  <si>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</si>
  <si>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</si>
  <si>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</si>
  <si>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</si>
  <si>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</si>
  <si>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</si>
  <si>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</si>
  <si>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</si>
  <si>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</si>
  <si>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</si>
  <si>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</si>
  <si>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</si>
  <si>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</si>
  <si>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</si>
  <si>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</si>
  <si>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</si>
  <si>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</si>
  <si>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</si>
  <si>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</si>
  <si>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</si>
  <si>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</si>
  <si>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</si>
  <si>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</si>
  <si>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</si>
  <si>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</si>
  <si>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</si>
  <si>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</si>
  <si>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</si>
  <si>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</si>
  <si>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</si>
  <si>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</si>
  <si>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</si>
  <si>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</si>
  <si>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</si>
  <si>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</si>
  <si>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</si>
  <si>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</si>
  <si>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</si>
  <si>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</si>
  <si>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</si>
  <si>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</si>
  <si>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</si>
  <si>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</si>
  <si>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</si>
  <si>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</si>
  <si>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</si>
  <si>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</si>
  <si>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</si>
  <si>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</si>
  <si>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</si>
  <si>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</si>
  <si>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</si>
  <si>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</si>
  <si>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</si>
  <si>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</si>
  <si>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</si>
  <si>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</si>
  <si>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</si>
  <si>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</si>
  <si>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</si>
  <si>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</si>
  <si>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</si>
  <si>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</si>
  <si>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</si>
  <si>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</si>
  <si>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</si>
  <si>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</si>
  <si>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</si>
  <si>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</si>
  <si>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</si>
  <si>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</si>
  <si>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</si>
  <si>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</si>
  <si>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</si>
  <si>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</si>
  <si>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</si>
  <si>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</si>
  <si>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</si>
  <si>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</si>
  <si>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</si>
  <si>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</si>
  <si>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</si>
  <si>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</si>
  <si>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</si>
  <si>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</si>
  <si>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</si>
  <si>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</si>
  <si>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</si>
  <si>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</si>
  <si>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</si>
  <si>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</si>
  <si>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</si>
  <si>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</si>
  <si>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</si>
  <si>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</si>
  <si>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</si>
  <si>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</si>
  <si>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</si>
  <si>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</si>
  <si>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</si>
  <si>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</si>
  <si>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</si>
  <si>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</si>
  <si>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</si>
  <si>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</si>
  <si>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</si>
  <si>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</si>
  <si>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</si>
  <si>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</si>
  <si>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</si>
  <si>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</si>
  <si>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</si>
  <si>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</si>
  <si>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</si>
  <si>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</si>
  <si>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</si>
  <si>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</si>
  <si>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</si>
  <si>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</si>
  <si>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</si>
  <si>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</si>
  <si>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</si>
  <si>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</si>
  <si>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</si>
  <si>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</si>
  <si>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</si>
  <si>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</si>
  <si>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</si>
  <si>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</si>
  <si>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</si>
  <si>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</si>
  <si>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</si>
  <si>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</si>
  <si>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</si>
  <si>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</si>
  <si>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</si>
  <si>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</si>
  <si>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</si>
  <si>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</si>
  <si>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</si>
  <si>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</si>
  <si>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</si>
  <si>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</si>
  <si>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</si>
  <si>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</si>
  <si>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</si>
  <si>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</si>
  <si>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</si>
  <si>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</si>
  <si>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</si>
  <si>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</si>
  <si>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</si>
  <si>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</si>
  <si>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</si>
  <si>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</si>
  <si>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</si>
  <si>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</si>
  <si>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</si>
  <si>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</si>
  <si>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</si>
  <si>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</si>
  <si>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</si>
  <si>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</si>
  <si>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</si>
  <si>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</si>
  <si>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</si>
  <si>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</si>
  <si>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</si>
  <si>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</si>
  <si>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</si>
  <si>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</si>
  <si>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</si>
  <si>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</si>
  <si>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</si>
  <si>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</si>
  <si>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</si>
  <si>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</si>
  <si>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</si>
  <si>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</si>
  <si>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</si>
  <si>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</si>
  <si>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</si>
  <si>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</si>
  <si>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</si>
  <si>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</si>
  <si>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</si>
  <si>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</si>
  <si>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</si>
  <si>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</si>
  <si>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</si>
  <si>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</si>
  <si>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</si>
  <si>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</si>
  <si>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</si>
  <si>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</si>
  <si>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</si>
  <si>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</si>
  <si>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</si>
  <si>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</si>
  <si>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</si>
  <si>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</si>
  <si>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</si>
  <si>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</si>
  <si>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</si>
  <si>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</si>
  <si>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</si>
  <si>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</si>
  <si>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</si>
  <si>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</si>
  <si>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</si>
  <si>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</si>
  <si>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</si>
  <si>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</si>
  <si>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</si>
  <si>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</si>
  <si>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</si>
  <si>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</si>
  <si>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</si>
  <si>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</si>
  <si>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</si>
  <si>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</si>
  <si>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</si>
  <si>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</si>
  <si>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</si>
  <si>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</si>
  <si>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</si>
  <si>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</si>
  <si>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</si>
  <si>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</si>
  <si>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</si>
  <si>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</si>
  <si>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</si>
  <si>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</si>
  <si>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</si>
  <si>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</si>
  <si>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</si>
  <si>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</si>
  <si>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</si>
  <si>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</si>
  <si>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</si>
  <si>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</si>
  <si>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</si>
  <si>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</si>
  <si>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</si>
  <si>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</si>
  <si>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</si>
  <si>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</si>
  <si>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</si>
  <si>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</si>
  <si>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</si>
  <si>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</si>
  <si>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</si>
  <si>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</si>
  <si>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</si>
  <si>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</si>
  <si>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</si>
  <si>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</si>
  <si>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</si>
  <si>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</si>
  <si>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</si>
  <si>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</si>
  <si>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</si>
  <si>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</si>
  <si>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</si>
  <si>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</si>
  <si>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</si>
  <si>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</si>
  <si>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</si>
  <si>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</si>
  <si>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</si>
  <si>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</si>
  <si>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</si>
  <si>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</si>
  <si>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</si>
  <si>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</si>
  <si>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</si>
  <si>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</si>
  <si>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</si>
  <si>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</si>
  <si>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</si>
  <si>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</si>
  <si>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</si>
  <si>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</si>
  <si>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</si>
  <si>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</si>
  <si>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</si>
  <si>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</si>
  <si>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</si>
  <si>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</si>
  <si>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</si>
  <si>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</si>
  <si>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</si>
  <si>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</si>
  <si>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</si>
  <si>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</si>
  <si>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</si>
  <si>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</si>
  <si>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</si>
  <si>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</si>
  <si>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</si>
  <si>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</si>
  <si>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</si>
  <si>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</si>
  <si>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</si>
  <si>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</si>
  <si>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</si>
  <si>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</si>
  <si>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</si>
  <si>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</si>
  <si>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</si>
  <si>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</si>
  <si>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</si>
  <si>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</si>
  <si>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</si>
  <si>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</si>
  <si>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</si>
  <si>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</si>
  <si>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</si>
  <si>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</si>
  <si>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</si>
  <si>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</si>
  <si>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</si>
  <si>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</si>
  <si>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</si>
  <si>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</si>
  <si>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</si>
  <si>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</si>
  <si>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</si>
  <si>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</si>
  <si>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</si>
  <si>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</si>
  <si>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</si>
  <si>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</si>
  <si>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</si>
  <si>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</si>
  <si>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</si>
  <si>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</si>
  <si>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</si>
  <si>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</si>
  <si>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</si>
  <si>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</si>
  <si>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</si>
  <si>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</si>
  <si>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</si>
  <si>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</si>
  <si>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</si>
  <si>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</si>
  <si>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</si>
  <si>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</si>
  <si>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</si>
  <si>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</si>
  <si>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</si>
  <si>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</si>
  <si>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</si>
  <si>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</si>
  <si>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</si>
  <si>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</si>
  <si>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</si>
  <si>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</si>
  <si>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</si>
  <si>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</si>
  <si>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</si>
  <si>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</si>
  <si>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</si>
  <si>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</si>
  <si>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</si>
  <si>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</si>
  <si>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</si>
  <si>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</si>
  <si>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</si>
  <si>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</si>
  <si>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</si>
  <si>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</si>
  <si>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</si>
  <si>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</si>
  <si>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</si>
  <si>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</si>
  <si>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</si>
  <si>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</si>
  <si>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</si>
  <si>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</si>
  <si>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</si>
  <si>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</si>
  <si>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</si>
  <si>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</si>
  <si>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</si>
  <si>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</si>
  <si>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</si>
  <si>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</si>
  <si>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</si>
  <si>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</si>
  <si>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</si>
  <si>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</si>
  <si>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</si>
  <si>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</si>
  <si>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</si>
  <si>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</si>
  <si>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</si>
  <si>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</si>
  <si>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</si>
  <si>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</si>
  <si>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</si>
  <si>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</si>
  <si>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</si>
  <si>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</si>
  <si>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</si>
  <si>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</si>
  <si>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</si>
  <si>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</si>
  <si>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</si>
  <si>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</si>
  <si>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</si>
  <si>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</si>
  <si>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</si>
  <si>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</si>
  <si>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</si>
  <si>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</si>
  <si>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</si>
  <si>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</si>
  <si>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</si>
  <si>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</si>
  <si>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</si>
  <si>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</si>
  <si>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</si>
  <si>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</si>
  <si>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</si>
  <si>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</si>
  <si>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</si>
  <si>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</si>
  <si>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</si>
  <si>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</si>
  <si>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</si>
  <si>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</si>
  <si>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</si>
  <si>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</si>
  <si>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</si>
  <si>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</si>
  <si>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</si>
  <si>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</si>
  <si>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</si>
  <si>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</si>
  <si>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</si>
  <si>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</si>
  <si>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</si>
  <si>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</si>
  <si>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</si>
  <si>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</si>
  <si>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</si>
  <si>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</si>
  <si>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</si>
  <si>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</si>
  <si>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</si>
  <si>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</si>
  <si>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</si>
  <si>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</si>
  <si>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</si>
  <si>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</si>
  <si>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</si>
  <si>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</si>
  <si>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</si>
  <si>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</si>
  <si>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</si>
  <si>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</si>
  <si>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</si>
  <si>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</si>
  <si>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</si>
  <si>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</si>
  <si>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</si>
  <si>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</si>
  <si>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</si>
  <si>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</si>
  <si>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</si>
  <si>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</si>
  <si>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</si>
  <si>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</si>
  <si>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</si>
  <si>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</si>
  <si>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</si>
  <si>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</si>
  <si>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</si>
  <si>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</si>
  <si>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</si>
  <si>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</si>
  <si>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</si>
  <si>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</si>
  <si>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</si>
  <si>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</si>
  <si>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</si>
  <si>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</si>
  <si>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</si>
  <si>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</si>
  <si>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</si>
  <si>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</si>
  <si>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</si>
  <si>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</si>
  <si>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</si>
  <si>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</si>
  <si>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</si>
  <si>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</si>
  <si>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</si>
  <si>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</si>
  <si>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</si>
  <si>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</si>
  <si>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</si>
  <si>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</si>
  <si>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</si>
  <si>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</si>
  <si>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</si>
  <si>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</si>
  <si>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</si>
  <si>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</si>
  <si>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</si>
  <si>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</si>
  <si>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</si>
  <si>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</si>
  <si>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</si>
  <si>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</si>
  <si>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</si>
  <si>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</si>
  <si>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</si>
  <si>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</si>
  <si>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</si>
  <si>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</si>
  <si>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</si>
  <si>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</si>
  <si>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</si>
  <si>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</si>
  <si>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</si>
  <si>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</si>
  <si>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</si>
  <si>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</si>
  <si>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</si>
  <si>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</si>
  <si>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</si>
  <si>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</si>
  <si>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</si>
  <si>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</si>
  <si>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</si>
  <si>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</si>
  <si>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</si>
  <si>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</si>
  <si>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</si>
  <si>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</si>
  <si>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</si>
  <si>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</si>
  <si>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</si>
  <si>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</si>
  <si>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</si>
  <si>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</si>
  <si>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</si>
  <si>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</si>
  <si>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</si>
  <si>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</si>
  <si>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</si>
  <si>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</si>
  <si>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</si>
  <si>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</si>
  <si>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</si>
  <si>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</si>
  <si>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</si>
  <si>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</si>
  <si>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</si>
  <si>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</si>
  <si>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</si>
  <si>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</si>
  <si>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</si>
  <si>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</si>
  <si>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</si>
  <si>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</si>
  <si>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</si>
  <si>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</si>
  <si>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</si>
  <si>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</si>
  <si>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</si>
  <si>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</si>
  <si>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</si>
  <si>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</si>
  <si>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</si>
  <si>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</si>
  <si>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</si>
  <si>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</si>
  <si>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</si>
  <si>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</si>
  <si>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</si>
  <si>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</si>
  <si>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</si>
  <si>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</si>
  <si>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</si>
  <si>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</si>
  <si>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</si>
  <si>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</si>
  <si>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</si>
  <si>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</si>
  <si>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</si>
  <si>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</si>
  <si>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</si>
  <si>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</si>
  <si>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</si>
  <si>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</si>
  <si>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</si>
  <si>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</si>
  <si>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</si>
  <si>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</si>
  <si>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</si>
  <si>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</si>
  <si>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</si>
  <si>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</si>
  <si>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</si>
  <si>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</si>
  <si>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</si>
  <si>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</si>
  <si>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</si>
  <si>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</si>
  <si>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</si>
  <si>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</si>
  <si>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</si>
  <si>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</si>
  <si>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</si>
  <si>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</si>
  <si>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</si>
  <si>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</si>
  <si>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</si>
  <si>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</si>
  <si>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</si>
  <si>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</si>
  <si>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</si>
  <si>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</si>
  <si>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</si>
  <si>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</si>
  <si>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</si>
  <si>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</si>
  <si>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</si>
  <si>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</si>
  <si>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</si>
  <si>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</si>
  <si>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</si>
  <si>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</si>
  <si>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</si>
  <si>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</si>
  <si>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</si>
  <si>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</si>
  <si>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</si>
  <si>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</si>
  <si>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</si>
  <si>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</si>
  <si>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</si>
  <si>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</si>
  <si>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</si>
  <si>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</si>
  <si>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</si>
  <si>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</si>
  <si>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</si>
  <si>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</si>
  <si>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</si>
  <si>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</si>
  <si>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</si>
  <si>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</si>
  <si>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</si>
  <si>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</si>
  <si>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</si>
  <si>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</si>
  <si>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</si>
  <si>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</si>
  <si>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</si>
  <si>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</si>
  <si>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</si>
  <si>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</si>
  <si>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</si>
  <si>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</si>
  <si>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</si>
  <si>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</si>
  <si>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</si>
  <si>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</si>
  <si>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</si>
  <si>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</si>
  <si>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</si>
  <si>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</si>
  <si>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</si>
  <si>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</si>
  <si>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</si>
  <si>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</si>
  <si>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</si>
  <si>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</si>
  <si>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</si>
  <si>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</si>
  <si>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</si>
  <si>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</si>
  <si>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</si>
  <si>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</si>
  <si>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</si>
  <si>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</si>
  <si>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</si>
  <si>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</si>
  <si>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</si>
  <si>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</si>
  <si>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</si>
  <si>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</si>
  <si>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</si>
  <si>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</si>
  <si>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</si>
  <si>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</si>
  <si>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</si>
  <si>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</si>
  <si>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</si>
  <si>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</si>
  <si>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</si>
  <si>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</si>
  <si>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</si>
  <si>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</si>
  <si>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</si>
  <si>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</si>
  <si>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</si>
  <si>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</si>
  <si>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</si>
  <si>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</si>
  <si>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</si>
  <si>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</si>
  <si>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</si>
  <si>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</si>
  <si>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</si>
  <si>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</si>
  <si>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</si>
  <si>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</si>
  <si>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</si>
  <si>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</si>
  <si>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</si>
  <si>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</si>
  <si>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</si>
  <si>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</si>
  <si>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</si>
  <si>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</si>
  <si>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</si>
  <si>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</si>
  <si>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</si>
  <si>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</si>
  <si>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</si>
  <si>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</si>
  <si>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</si>
  <si>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</si>
  <si>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</si>
  <si>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</si>
  <si>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</si>
  <si>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</si>
  <si>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</si>
  <si>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</si>
  <si>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</si>
  <si>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</si>
  <si>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</si>
  <si>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</si>
  <si>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</si>
  <si>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</si>
  <si>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</si>
  <si>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</si>
  <si>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</si>
  <si>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</si>
  <si>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</si>
  <si>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</si>
  <si>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</si>
  <si>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</si>
  <si>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</si>
  <si>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</si>
  <si>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</si>
  <si>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</si>
  <si>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</si>
  <si>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</si>
  <si>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</si>
  <si>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</si>
  <si>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</si>
  <si>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</si>
  <si>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</si>
  <si>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</si>
  <si>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</si>
  <si>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</si>
  <si>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</si>
  <si>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</si>
  <si>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</si>
  <si>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</si>
  <si>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</si>
  <si>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</si>
  <si>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</si>
  <si>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</si>
  <si>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</si>
  <si>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</si>
  <si>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</si>
  <si>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</si>
  <si>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</si>
  <si>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</si>
  <si>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</si>
  <si>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</si>
  <si>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</si>
  <si>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</si>
  <si>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</si>
  <si>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</si>
  <si>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</si>
  <si>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</si>
  <si>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</si>
  <si>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</si>
  <si>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</si>
  <si>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</si>
  <si>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</si>
  <si>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</si>
  <si>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</si>
  <si>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</si>
  <si>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</si>
  <si>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</si>
  <si>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</si>
  <si>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</si>
  <si>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</si>
  <si>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</si>
  <si>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</si>
  <si>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</si>
  <si>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</si>
  <si>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</si>
  <si>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</si>
  <si>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</si>
  <si>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</si>
  <si>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</si>
  <si>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</si>
  <si>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</si>
  <si>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</si>
  <si>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</si>
  <si>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</si>
  <si>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</si>
  <si>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</si>
  <si>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</si>
  <si>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</si>
  <si>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</si>
  <si>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</si>
  <si>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</si>
  <si>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</si>
  <si>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</si>
  <si>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</si>
  <si>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</si>
  <si>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</si>
  <si>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</si>
  <si>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</si>
  <si>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</si>
  <si>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</si>
  <si>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</si>
  <si>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</si>
  <si>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</si>
  <si>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</si>
  <si>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</si>
  <si>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</si>
  <si>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</si>
  <si>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</si>
  <si>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</si>
  <si>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</si>
  <si>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</si>
  <si>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</si>
  <si>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</si>
  <si>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</si>
  <si>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</si>
  <si>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</si>
  <si>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</si>
  <si>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</si>
  <si>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</si>
  <si>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</si>
  <si>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</si>
  <si>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</si>
  <si>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</si>
  <si>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</si>
  <si>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</si>
  <si>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</si>
  <si>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</si>
  <si>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</si>
  <si>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</si>
  <si>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</si>
  <si>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</si>
  <si>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</si>
  <si>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</si>
  <si>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</si>
  <si>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</si>
  <si>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</si>
  <si>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</si>
  <si>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</si>
  <si>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</si>
  <si>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</si>
  <si>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</si>
  <si>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</si>
  <si>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</si>
  <si>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</si>
  <si>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</si>
  <si>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</si>
  <si>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</si>
  <si>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</si>
  <si>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</si>
  <si>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</si>
  <si>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</si>
  <si>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</si>
  <si>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</si>
  <si>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</si>
  <si>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</si>
  <si>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</si>
  <si>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</si>
  <si>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</si>
  <si>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</si>
  <si>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</si>
  <si>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</si>
  <si>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</si>
  <si>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</si>
  <si>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</si>
  <si>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</si>
  <si>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</si>
  <si>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</si>
  <si>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</si>
  <si>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</si>
  <si>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</si>
  <si>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</si>
  <si>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</si>
  <si>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</si>
  <si>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</si>
  <si>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</si>
  <si>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</si>
  <si>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</si>
  <si>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</si>
  <si>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</si>
  <si>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</si>
  <si>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</si>
  <si>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</si>
  <si>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</si>
  <si>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</si>
  <si>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</si>
  <si>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</si>
  <si>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</si>
  <si>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</si>
  <si>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</si>
  <si>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</si>
  <si>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</si>
  <si>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</si>
  <si>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</si>
  <si>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</si>
  <si>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</si>
  <si>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</si>
  <si>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</si>
  <si>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</si>
  <si>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</si>
  <si>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</si>
  <si>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</si>
  <si>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</si>
  <si>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</si>
  <si>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</si>
  <si>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</si>
  <si>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</si>
  <si>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</si>
  <si>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</si>
  <si>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</si>
  <si>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</si>
  <si>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</si>
  <si>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</si>
  <si>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</si>
  <si>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</si>
  <si>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</si>
  <si>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</si>
  <si>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</si>
  <si>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</si>
  <si>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</si>
  <si>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</si>
  <si>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</si>
  <si>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</si>
  <si>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</si>
  <si>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</si>
  <si>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</si>
  <si>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</si>
  <si>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</si>
  <si>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</si>
  <si>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</si>
  <si>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</si>
  <si>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</si>
  <si>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</si>
  <si>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</si>
  <si>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</si>
  <si>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</si>
  <si>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</si>
  <si>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</si>
  <si>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</si>
  <si>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</si>
  <si>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</si>
  <si>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</si>
  <si>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</si>
  <si>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</si>
  <si>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</si>
  <si>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</si>
  <si>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</si>
  <si>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</si>
  <si>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</si>
  <si>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</si>
  <si>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</si>
  <si>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</si>
  <si>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</si>
  <si>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</si>
  <si>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</si>
  <si>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</si>
  <si>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</si>
  <si>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</si>
  <si>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</si>
  <si>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</si>
  <si>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</si>
  <si>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</si>
  <si>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</si>
  <si>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</si>
  <si>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</si>
  <si>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</si>
  <si>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</si>
  <si>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</si>
  <si>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</si>
  <si>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</si>
  <si>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</si>
  <si>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</si>
  <si>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</si>
  <si>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</si>
  <si>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</si>
  <si>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</si>
  <si>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</si>
  <si>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</si>
  <si>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</si>
  <si>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</si>
  <si>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</si>
  <si>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</si>
  <si>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</si>
  <si>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</si>
  <si>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</si>
  <si>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</si>
  <si>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</si>
  <si>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</si>
  <si>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</si>
  <si>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</si>
  <si>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</si>
  <si>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</si>
  <si>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</si>
  <si>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</si>
  <si>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</si>
  <si>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</si>
  <si>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</si>
  <si>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</si>
  <si>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</si>
  <si>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</si>
  <si>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</si>
  <si>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</si>
  <si>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</si>
  <si>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</si>
  <si>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</si>
  <si>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</si>
  <si>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</si>
  <si>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</si>
  <si>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</si>
  <si>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</si>
  <si>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</si>
  <si>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</si>
  <si>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</si>
  <si>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</si>
  <si>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</si>
  <si>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</si>
  <si>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</si>
  <si>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</si>
  <si>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</si>
  <si>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</si>
  <si>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</si>
  <si>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</si>
  <si>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</si>
  <si>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</si>
  <si>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</si>
  <si>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</si>
  <si>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</si>
  <si>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</si>
  <si>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</si>
  <si>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</si>
  <si>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</si>
  <si>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</si>
  <si>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</si>
  <si>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</si>
  <si>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</si>
  <si>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</si>
  <si>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</si>
  <si>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</si>
  <si>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</si>
  <si>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</si>
  <si>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</si>
  <si>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</si>
  <si>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</si>
  <si>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</si>
  <si>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</si>
  <si>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</si>
  <si>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</si>
  <si>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</si>
  <si>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</si>
  <si>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</si>
  <si>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</si>
  <si>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</si>
  <si>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</si>
  <si>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</si>
  <si>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</si>
  <si>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</si>
  <si>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</si>
  <si>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</si>
  <si>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</si>
  <si>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</si>
  <si>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</si>
  <si>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</si>
  <si>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</si>
  <si>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</si>
  <si>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</si>
  <si>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</si>
  <si>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</si>
  <si>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</si>
  <si>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</si>
  <si>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</si>
  <si>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</si>
  <si>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</si>
  <si>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</si>
  <si>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</si>
  <si>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</si>
  <si>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</si>
  <si>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</si>
  <si>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</si>
  <si>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</si>
  <si>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</si>
  <si>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</si>
  <si>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</si>
  <si>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</si>
  <si>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</si>
  <si>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</si>
  <si>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</si>
  <si>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</si>
  <si>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</si>
  <si>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</si>
  <si>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</si>
  <si>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</si>
  <si>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</si>
  <si>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</si>
  <si>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</si>
  <si>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</si>
  <si>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</si>
  <si>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</si>
  <si>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</si>
  <si>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</si>
  <si>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</si>
  <si>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</si>
  <si>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</si>
  <si>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</si>
  <si>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</si>
  <si>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</si>
  <si>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</si>
  <si>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</si>
  <si>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</si>
  <si>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</si>
  <si>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</si>
  <si>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</si>
  <si>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</si>
  <si>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</si>
  <si>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</si>
  <si>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</si>
  <si>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</si>
  <si>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</si>
  <si>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</si>
  <si>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</si>
  <si>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</si>
  <si>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</si>
  <si>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</si>
  <si>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</si>
  <si>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</si>
  <si>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</si>
  <si>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</si>
  <si>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</si>
  <si>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</si>
  <si>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</si>
  <si>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</si>
  <si>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</si>
  <si>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</si>
  <si>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</si>
  <si>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</si>
  <si>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</si>
  <si>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</si>
  <si>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</si>
  <si>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</si>
  <si>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</si>
  <si>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</si>
  <si>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</si>
  <si>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</si>
  <si>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</si>
  <si>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</si>
  <si>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</si>
  <si>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</si>
  <si>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</si>
  <si>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</si>
  <si>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</si>
  <si>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</si>
  <si>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</si>
  <si>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</si>
  <si>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</si>
  <si>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</si>
  <si>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</si>
  <si>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</si>
  <si>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</si>
  <si>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</si>
  <si>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</si>
  <si>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</si>
  <si>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</si>
  <si>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</si>
  <si>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</si>
  <si>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</si>
  <si>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</si>
  <si>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</si>
  <si>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</si>
  <si>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</si>
  <si>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</si>
  <si>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</si>
  <si>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</si>
  <si>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</si>
  <si>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</si>
  <si>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</si>
  <si>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</si>
  <si>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</si>
  <si>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</si>
  <si>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</si>
  <si>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</si>
  <si>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</si>
  <si>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</si>
  <si>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</si>
  <si>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</si>
  <si>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</si>
  <si>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</si>
  <si>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</si>
  <si>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</si>
  <si>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</si>
  <si>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</si>
  <si>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</si>
  <si>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</si>
  <si>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</si>
  <si>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</si>
  <si>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</si>
  <si>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</si>
  <si>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</si>
  <si>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</si>
  <si>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</si>
  <si>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</si>
  <si>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</si>
  <si>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</si>
  <si>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</si>
  <si>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</si>
  <si>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</si>
  <si>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</si>
  <si>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</si>
  <si>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</si>
  <si>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</si>
  <si>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</si>
  <si>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</si>
  <si>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</si>
  <si>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</si>
  <si>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</si>
  <si>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</si>
  <si>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</si>
  <si>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</si>
  <si>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</si>
  <si>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</si>
  <si>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</si>
  <si>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</si>
  <si>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</si>
  <si>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</si>
  <si>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</si>
  <si>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</si>
  <si>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</si>
  <si>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</si>
  <si>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</si>
  <si>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</si>
  <si>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</si>
  <si>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</si>
  <si>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</si>
  <si>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</si>
  <si>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</si>
  <si>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</si>
  <si>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</si>
  <si>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</si>
  <si>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</si>
  <si>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</si>
  <si>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</si>
  <si>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</si>
  <si>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</si>
  <si>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</si>
  <si>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</si>
  <si>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</si>
  <si>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</si>
  <si>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</si>
  <si>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</si>
  <si>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</si>
  <si>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</si>
  <si>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</si>
  <si>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</si>
  <si>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</si>
  <si>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</si>
  <si>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</si>
  <si>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</si>
  <si>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</si>
  <si>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</si>
  <si>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</si>
  <si>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</si>
  <si>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</si>
  <si>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</si>
  <si>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</si>
  <si>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</si>
  <si>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</si>
  <si>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</si>
  <si>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</si>
  <si>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</si>
  <si>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</si>
  <si>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</si>
  <si>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</si>
  <si>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</si>
  <si>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</si>
  <si>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</si>
  <si>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</si>
  <si>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</si>
  <si>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</si>
  <si>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</si>
  <si>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</si>
  <si>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</si>
  <si>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</si>
  <si>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</si>
  <si>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</si>
  <si>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</si>
  <si>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</si>
  <si>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</si>
  <si>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</si>
  <si>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</si>
  <si>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</si>
  <si>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</si>
  <si>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</si>
  <si>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</si>
  <si>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</si>
  <si>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</si>
  <si>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</si>
  <si>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</si>
  <si>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</si>
  <si>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</si>
  <si>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</si>
  <si>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</si>
  <si>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</si>
  <si>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</si>
  <si>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</si>
  <si>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</si>
  <si>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</si>
  <si>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</si>
  <si>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</si>
  <si>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</si>
  <si>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</si>
  <si>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</si>
  <si>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</si>
  <si>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</si>
  <si>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</si>
  <si>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</si>
  <si>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</si>
  <si>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</si>
  <si>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</si>
  <si>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</si>
  <si>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</si>
  <si>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</si>
  <si>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</si>
  <si>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</si>
  <si>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</si>
  <si>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</si>
  <si>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</si>
  <si>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</si>
  <si>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</si>
  <si>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</si>
  <si>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</si>
  <si>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</si>
  <si>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</si>
  <si>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</si>
  <si>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</si>
  <si>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</si>
  <si>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</si>
  <si>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</si>
  <si>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</si>
  <si>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</si>
  <si>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</si>
  <si>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</si>
  <si>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</si>
  <si>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</si>
  <si>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</si>
  <si>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</si>
  <si>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</si>
  <si>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</si>
  <si>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</si>
  <si>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</si>
  <si>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</si>
  <si>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</si>
  <si>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</si>
  <si>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</si>
  <si>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</si>
  <si>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</si>
  <si>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</si>
  <si>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</si>
  <si>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</si>
  <si>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</si>
  <si>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</si>
  <si>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</si>
  <si>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</si>
  <si>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</si>
  <si>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</si>
  <si>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</si>
  <si>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</si>
  <si>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</si>
  <si>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</si>
  <si>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</si>
  <si>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</si>
  <si>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</si>
  <si>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</si>
  <si>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</si>
  <si>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</si>
  <si>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</si>
  <si>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</si>
  <si>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</si>
  <si>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</si>
  <si>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</si>
  <si>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</si>
  <si>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</si>
  <si>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</si>
  <si>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</si>
  <si>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</si>
  <si>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</si>
  <si>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</si>
  <si>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</si>
  <si>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</si>
  <si>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</si>
  <si>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</si>
  <si>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</si>
  <si>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</si>
  <si>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</si>
  <si>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</si>
  <si>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</si>
  <si>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</si>
  <si>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</si>
  <si>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</si>
  <si>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</si>
  <si>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</si>
  <si>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</si>
  <si>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</si>
  <si>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</si>
  <si>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</si>
  <si>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</si>
  <si>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</si>
  <si>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</si>
  <si>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</si>
  <si>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</si>
  <si>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</si>
  <si>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</si>
  <si>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</si>
  <si>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</si>
  <si>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</si>
  <si>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</si>
  <si>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</si>
  <si>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</si>
  <si>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</si>
  <si>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</si>
  <si>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</si>
  <si>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</si>
  <si>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</si>
  <si>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</si>
  <si>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</si>
  <si>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</si>
  <si>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</si>
  <si>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</si>
  <si>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</si>
  <si>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</si>
  <si>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</si>
  <si>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</si>
  <si>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</si>
  <si>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</si>
  <si>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</si>
  <si>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</si>
  <si>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</si>
  <si>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</si>
  <si>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</si>
  <si>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</si>
  <si>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</si>
  <si>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</si>
  <si>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</si>
  <si>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</si>
  <si>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</si>
  <si>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</si>
  <si>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</si>
  <si>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</si>
  <si>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</si>
  <si>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</si>
  <si>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</si>
  <si>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</si>
  <si>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</si>
  <si>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</si>
  <si>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</si>
  <si>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</si>
  <si>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</si>
  <si>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</si>
  <si>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</si>
  <si>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</si>
  <si>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</si>
  <si>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</si>
  <si>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</si>
  <si>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</si>
  <si>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</si>
  <si>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</si>
  <si>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</si>
  <si>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</si>
  <si>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</si>
  <si>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</si>
  <si>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</si>
  <si>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</si>
  <si>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</si>
  <si>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</si>
  <si>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</si>
  <si>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</si>
  <si>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</si>
  <si>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</si>
  <si>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</si>
  <si>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</si>
  <si>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</si>
  <si>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</si>
  <si>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</si>
  <si>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</si>
  <si>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</si>
  <si>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</si>
  <si>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</si>
  <si>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</si>
  <si>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</si>
  <si>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</si>
  <si>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</si>
  <si>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</si>
  <si>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</si>
  <si>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</si>
  <si>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</si>
  <si>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</si>
  <si>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</si>
  <si>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</si>
  <si>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</si>
  <si>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</si>
  <si>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</si>
  <si>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</si>
  <si>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</si>
  <si>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</si>
  <si>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</si>
  <si>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</si>
  <si>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</si>
  <si>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</si>
  <si>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</si>
  <si>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</si>
  <si>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</si>
  <si>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</si>
  <si>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</si>
  <si>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</si>
  <si>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</si>
  <si>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</si>
  <si>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</si>
  <si>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</si>
  <si>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</si>
  <si>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</si>
  <si>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</si>
  <si>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</si>
  <si>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</si>
  <si>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</si>
  <si>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</si>
  <si>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</si>
  <si>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</si>
  <si>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</si>
  <si>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</si>
  <si>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</si>
  <si>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</si>
  <si>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</si>
  <si>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</si>
  <si>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</si>
  <si>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</si>
  <si>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</si>
  <si>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</si>
  <si>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</si>
  <si>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</si>
  <si>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</si>
  <si>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</si>
  <si>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</si>
  <si>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</si>
  <si>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</si>
  <si>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</si>
  <si>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</si>
  <si>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</si>
  <si>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</si>
  <si>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</si>
  <si>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</si>
  <si>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</si>
  <si>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</si>
  <si>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</si>
  <si>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</si>
  <si>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</si>
  <si>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</si>
  <si>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</si>
  <si>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</si>
  <si>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</si>
  <si>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</si>
  <si>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</si>
  <si>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</si>
  <si>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</si>
  <si>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</si>
  <si>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</si>
  <si>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</si>
  <si>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</si>
  <si>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</si>
  <si>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</si>
  <si>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</si>
  <si>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</si>
  <si>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</si>
  <si>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</si>
  <si>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</si>
  <si>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</si>
  <si>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</si>
  <si>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</si>
  <si>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</si>
  <si>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</si>
  <si>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</si>
  <si>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</si>
  <si>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</si>
  <si>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</si>
  <si>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</si>
  <si>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</si>
  <si>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</si>
  <si>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</si>
  <si>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</si>
  <si>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</si>
  <si>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</si>
  <si>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</si>
  <si>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</si>
  <si>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</si>
  <si>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</si>
  <si>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</si>
  <si>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</si>
  <si>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</si>
  <si>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</si>
  <si>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</si>
  <si>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</si>
  <si>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</si>
  <si>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</si>
  <si>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</si>
  <si>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</si>
  <si>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</si>
  <si>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</si>
  <si>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</si>
  <si>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</si>
  <si>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</si>
  <si>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</si>
  <si>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</si>
  <si>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</si>
  <si>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</si>
  <si>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</si>
  <si>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</si>
  <si>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</si>
  <si>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</si>
  <si>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</si>
  <si>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</si>
  <si>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</si>
  <si>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</si>
  <si>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</si>
  <si>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</si>
  <si>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</si>
  <si>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</si>
  <si>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</si>
  <si>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</si>
  <si>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</si>
  <si>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</si>
  <si>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</si>
  <si>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</si>
  <si>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</si>
  <si>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</si>
  <si>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</si>
  <si>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</si>
  <si>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</si>
  <si>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</si>
  <si>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</si>
  <si>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</si>
  <si>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</si>
  <si>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</si>
  <si>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</si>
  <si>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</si>
  <si>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</si>
  <si>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</si>
  <si>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</si>
  <si>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</si>
  <si>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</si>
  <si>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</si>
  <si>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</si>
  <si>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</si>
  <si>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</si>
  <si>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</si>
  <si>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</si>
  <si>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</si>
  <si>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</si>
  <si>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</si>
  <si>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</si>
  <si>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</si>
  <si>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</si>
  <si>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</si>
  <si>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</si>
  <si>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</si>
  <si>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</si>
  <si>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</si>
  <si>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</si>
  <si>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</si>
  <si>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</si>
  <si>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</si>
  <si>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</si>
  <si>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</si>
  <si>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</si>
  <si>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</si>
  <si>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</si>
  <si>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</si>
  <si>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</si>
  <si>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</si>
  <si>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</si>
  <si>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</si>
  <si>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</si>
  <si>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</si>
  <si>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</si>
  <si>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</si>
  <si>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</si>
  <si>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</si>
  <si>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</si>
  <si>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</si>
  <si>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</si>
  <si>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</si>
  <si>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</si>
  <si>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</si>
  <si>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</si>
  <si>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</si>
  <si>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</si>
  <si>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</si>
  <si>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</si>
  <si>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</si>
  <si>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</si>
  <si>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</si>
  <si>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</si>
  <si>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</si>
  <si>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</si>
  <si>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</si>
  <si>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</si>
  <si>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</si>
  <si>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</si>
  <si>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</si>
  <si>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</si>
  <si>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</si>
  <si>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</si>
  <si>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</si>
  <si>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</si>
  <si>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</si>
  <si>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</si>
  <si>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</si>
  <si>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</si>
  <si>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</si>
  <si>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</si>
  <si>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</si>
  <si>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</si>
  <si>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</si>
  <si>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</si>
  <si>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</si>
  <si>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</si>
  <si>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</si>
  <si>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</si>
  <si>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</si>
  <si>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</si>
  <si>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</si>
  <si>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</si>
  <si>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</si>
  <si>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</si>
  <si>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</si>
  <si>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</si>
  <si>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</si>
  <si>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</si>
  <si>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</si>
  <si>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</si>
  <si>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</si>
  <si>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</si>
  <si>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</si>
  <si>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</si>
  <si>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</si>
  <si>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</si>
  <si>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</si>
  <si>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</si>
  <si>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</si>
  <si>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</si>
  <si>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</si>
  <si>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</si>
  <si>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</si>
  <si>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</si>
  <si>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</si>
  <si>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</si>
  <si>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</si>
  <si>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</si>
  <si>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</si>
  <si>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</si>
  <si>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</si>
  <si>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</si>
  <si>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</si>
  <si>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</si>
  <si>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</si>
  <si>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</si>
  <si>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</si>
  <si>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</si>
  <si>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</si>
  <si>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</si>
  <si>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</si>
  <si>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</si>
  <si>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</si>
  <si>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</si>
  <si>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</si>
  <si>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</si>
  <si>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</si>
  <si>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</si>
  <si>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</si>
  <si>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</si>
  <si>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</si>
  <si>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</si>
  <si>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</si>
  <si>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</si>
  <si>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</si>
  <si>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</si>
  <si>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</si>
  <si>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</si>
  <si>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</si>
  <si>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</si>
  <si>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</si>
  <si>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</si>
  <si>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</si>
  <si>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</si>
  <si>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</si>
  <si>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</si>
  <si>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</si>
  <si>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</si>
  <si>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</si>
  <si>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</si>
  <si>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</si>
  <si>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</si>
  <si>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</si>
  <si>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</si>
  <si>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</si>
  <si>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</si>
  <si>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</si>
  <si>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</si>
  <si>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</si>
  <si>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</si>
  <si>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</si>
  <si>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</si>
  <si>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</si>
  <si>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</si>
  <si>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</si>
  <si>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</si>
  <si>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</si>
  <si>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</si>
  <si>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</si>
  <si>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</si>
  <si>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</si>
  <si>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</si>
  <si>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</si>
  <si>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</si>
  <si>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</si>
  <si>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</si>
  <si>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</si>
  <si>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</si>
  <si>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</si>
  <si>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</si>
  <si>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</si>
  <si>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</si>
  <si>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</si>
  <si>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</si>
  <si>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</si>
  <si>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</si>
  <si>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</si>
  <si>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</si>
  <si>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</si>
  <si>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</si>
  <si>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</si>
  <si>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</si>
  <si>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</si>
  <si>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</si>
  <si>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</si>
  <si>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</si>
  <si>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</si>
  <si>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</si>
  <si>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</si>
  <si>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</si>
  <si>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</si>
  <si>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</si>
  <si>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</si>
  <si>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</si>
  <si>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</si>
  <si>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</si>
  <si>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</si>
  <si>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</si>
  <si>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</si>
  <si>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</si>
  <si>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</si>
  <si>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</si>
  <si>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</si>
  <si>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</si>
  <si>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</si>
  <si>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</si>
  <si>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</si>
  <si>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</si>
  <si>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</si>
  <si>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</si>
  <si>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</si>
  <si>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</si>
  <si>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</si>
  <si>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</si>
  <si>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</si>
  <si>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</si>
  <si>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</si>
  <si>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</si>
  <si>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</si>
  <si>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</si>
  <si>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</si>
  <si>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</si>
  <si>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</si>
  <si>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</si>
  <si>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</si>
  <si>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</si>
  <si>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</si>
  <si>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</si>
  <si>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</si>
  <si>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</si>
  <si>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</si>
  <si>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</si>
  <si>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</si>
  <si>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</si>
  <si>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</si>
  <si>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</si>
  <si>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</si>
  <si>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</si>
  <si>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</si>
  <si>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</si>
  <si>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</si>
  <si>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</si>
  <si>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</si>
  <si>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</si>
  <si>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</si>
  <si>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</si>
  <si>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</si>
  <si>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</si>
  <si>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</si>
  <si>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</si>
  <si>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</si>
  <si>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</si>
  <si>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</si>
  <si>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</si>
  <si>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</si>
  <si>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</si>
  <si>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</si>
  <si>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</si>
  <si>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</si>
  <si>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</si>
  <si>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</si>
  <si>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</si>
  <si>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</si>
  <si>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</si>
  <si>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</si>
  <si>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</si>
  <si>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</si>
  <si>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</si>
  <si>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</si>
  <si>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</si>
  <si>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</si>
  <si>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</si>
  <si>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</si>
  <si>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</si>
  <si>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</si>
  <si>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</si>
  <si>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</si>
  <si>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</si>
  <si>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</si>
  <si>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</si>
  <si>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</si>
  <si>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</si>
  <si>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</si>
  <si>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</si>
  <si>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</si>
  <si>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</si>
  <si>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</si>
  <si>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</si>
  <si>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</si>
  <si>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</si>
  <si>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</si>
  <si>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</si>
  <si>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</si>
  <si>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</si>
  <si>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</si>
  <si>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</si>
  <si>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</si>
  <si>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</si>
  <si>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</si>
  <si>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</si>
  <si>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</si>
  <si>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</si>
  <si>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</si>
  <si>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</si>
  <si>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</si>
  <si>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</si>
  <si>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</si>
  <si>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</si>
  <si>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</si>
  <si>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</si>
  <si>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</si>
  <si>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</si>
  <si>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</si>
  <si>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</si>
  <si>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</si>
  <si>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</si>
  <si>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</si>
  <si>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</si>
  <si>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</si>
  <si>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</si>
  <si>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</si>
  <si>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</si>
  <si>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</si>
  <si>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</si>
  <si>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</si>
  <si>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</si>
  <si>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</si>
  <si>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</si>
  <si>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</si>
  <si>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</si>
  <si>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</si>
  <si>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</si>
  <si>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</si>
  <si>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</si>
  <si>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</si>
  <si>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</si>
  <si>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</si>
  <si>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</si>
  <si>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</si>
  <si>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</si>
  <si>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</si>
  <si>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</si>
  <si>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</si>
  <si>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</si>
  <si>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</si>
  <si>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</si>
  <si>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</si>
  <si>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</si>
  <si>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</si>
  <si>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</si>
  <si>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</si>
  <si>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</si>
  <si>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</si>
  <si>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</si>
  <si>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</si>
  <si>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</si>
  <si>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</si>
  <si>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</si>
  <si>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</si>
  <si>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</si>
  <si>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</si>
  <si>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</si>
  <si>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</si>
  <si>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</si>
  <si>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</si>
  <si>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</si>
  <si>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</si>
  <si>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</si>
  <si>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</si>
  <si>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</si>
  <si>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</si>
  <si>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</si>
  <si>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</si>
  <si>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</si>
  <si>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</si>
  <si>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</si>
  <si>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</si>
  <si>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</si>
  <si>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</si>
  <si>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</si>
  <si>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</si>
  <si>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</si>
  <si>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</si>
  <si>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</si>
  <si>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</si>
  <si>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</si>
  <si>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</si>
  <si>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</si>
  <si>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</si>
  <si>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</si>
  <si>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</si>
  <si>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</si>
  <si>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</si>
  <si>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</si>
  <si>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</si>
  <si>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</si>
  <si>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</si>
  <si>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</si>
  <si>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</si>
  <si>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</si>
  <si>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</si>
  <si>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</si>
  <si>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</si>
  <si>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</si>
  <si>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</si>
  <si>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</si>
  <si>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</si>
  <si>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</si>
  <si>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</si>
  <si>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</si>
  <si>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</si>
  <si>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</si>
  <si>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</si>
  <si>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</si>
  <si>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</si>
  <si>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</si>
  <si>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</si>
  <si>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</si>
  <si>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</si>
  <si>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</si>
  <si>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</si>
  <si>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</si>
  <si>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</si>
  <si>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</si>
  <si>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</si>
  <si>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</si>
  <si>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</si>
  <si>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</si>
  <si>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</si>
  <si>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</si>
  <si>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</si>
  <si>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</si>
  <si>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</si>
  <si>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</si>
  <si>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</si>
  <si>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</si>
  <si>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</si>
  <si>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</si>
  <si>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</si>
  <si>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</si>
  <si>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</si>
  <si>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</si>
  <si>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</si>
  <si>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</si>
  <si>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</si>
  <si>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</si>
  <si>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</si>
  <si>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</si>
  <si>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</si>
  <si>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</si>
  <si>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</si>
  <si>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</si>
  <si>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</si>
  <si>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</si>
  <si>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</si>
  <si>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</si>
  <si>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</si>
  <si>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</si>
  <si>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</si>
  <si>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</si>
  <si>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</si>
  <si>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</si>
  <si>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</si>
  <si>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</si>
  <si>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</si>
  <si>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</si>
  <si>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</si>
  <si>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</si>
  <si>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</si>
  <si>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</si>
  <si>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</si>
  <si>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</si>
  <si>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</si>
  <si>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</si>
  <si>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</si>
  <si>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</si>
  <si>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</si>
  <si>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</si>
  <si>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</si>
  <si>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</si>
  <si>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</si>
  <si>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</si>
  <si>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</si>
  <si>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</si>
  <si>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</si>
  <si>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</si>
  <si>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</si>
  <si>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</si>
  <si>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</si>
  <si>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</si>
  <si>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</si>
  <si>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</si>
  <si>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</si>
  <si>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</si>
  <si>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</si>
  <si>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</si>
  <si>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</si>
  <si>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</si>
  <si>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</si>
  <si>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</si>
  <si>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</si>
  <si>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</si>
  <si>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</si>
  <si>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</si>
  <si>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</si>
  <si>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</si>
  <si>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</si>
  <si>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</si>
  <si>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</si>
  <si>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</si>
  <si>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</si>
  <si>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</si>
  <si>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</si>
  <si>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</si>
  <si>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</si>
  <si>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</si>
  <si>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</si>
  <si>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</si>
  <si>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</si>
  <si>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</si>
  <si>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</si>
  <si>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</si>
  <si>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</si>
  <si>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</si>
  <si>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</si>
  <si>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</si>
  <si>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</si>
  <si>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</si>
  <si>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</si>
  <si>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</si>
  <si>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</si>
  <si>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</si>
  <si>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</si>
  <si>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</si>
  <si>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</si>
  <si>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</si>
  <si>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</si>
  <si>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</si>
  <si>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</si>
  <si>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</si>
  <si>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</si>
  <si>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</si>
  <si>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</si>
  <si>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</si>
  <si>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</si>
  <si>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</si>
  <si>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</si>
  <si>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</si>
  <si>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</si>
  <si>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</si>
  <si>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</si>
  <si>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</si>
  <si>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</si>
  <si>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</si>
  <si>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</si>
  <si>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</si>
  <si>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</si>
  <si>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</si>
  <si>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</si>
  <si>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</si>
  <si>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</si>
  <si>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</si>
  <si>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</si>
  <si>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</si>
  <si>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</si>
  <si>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</si>
  <si>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</si>
  <si>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</si>
  <si>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</si>
  <si>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</si>
  <si>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</si>
  <si>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</si>
  <si>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</si>
  <si>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</si>
  <si>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</si>
  <si>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</si>
  <si>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</si>
  <si>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</si>
  <si>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</si>
  <si>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</si>
  <si>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</si>
  <si>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</si>
  <si>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</si>
  <si>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</si>
  <si>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</si>
  <si>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</si>
  <si>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</si>
  <si>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</si>
  <si>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</si>
  <si>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</si>
  <si>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</si>
  <si>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</si>
  <si>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</si>
  <si>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</si>
  <si>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</si>
  <si>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</si>
  <si>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</si>
  <si>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</si>
  <si>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</si>
  <si>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</si>
  <si>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</si>
  <si>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</si>
  <si>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</si>
  <si>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</si>
  <si>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</si>
  <si>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</si>
  <si>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</si>
  <si>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</si>
  <si>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</si>
  <si>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</si>
  <si>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</si>
  <si>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</si>
  <si>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</si>
  <si>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</si>
  <si>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</si>
  <si>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</si>
  <si>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</si>
  <si>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</si>
  <si>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</si>
  <si>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</si>
  <si>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</si>
  <si>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</si>
  <si>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</si>
  <si>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</si>
  <si>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</si>
  <si>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</si>
  <si>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</si>
  <si>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</si>
  <si>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</si>
  <si>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</si>
  <si>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</si>
  <si>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</si>
  <si>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</si>
  <si>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</si>
  <si>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</si>
  <si>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</si>
  <si>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</si>
  <si>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</si>
  <si>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</si>
  <si>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</si>
  <si>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</si>
  <si>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</si>
  <si>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</si>
  <si>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</si>
  <si>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</si>
  <si>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</si>
  <si>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</si>
  <si>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</si>
  <si>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</si>
  <si>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</si>
  <si>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</si>
  <si>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</si>
  <si>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</si>
  <si>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</si>
  <si>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</si>
  <si>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</si>
  <si>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</si>
  <si>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</si>
  <si>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</si>
  <si>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</si>
  <si>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</si>
  <si>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</si>
  <si>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</si>
  <si>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</si>
  <si>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</si>
  <si>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</si>
  <si>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</si>
  <si>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</si>
  <si>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</si>
  <si>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</si>
  <si>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</si>
  <si>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</si>
  <si>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</si>
  <si>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</si>
  <si>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</si>
  <si>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</si>
  <si>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</si>
  <si>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</si>
  <si>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</si>
  <si>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</si>
  <si>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</si>
  <si>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</si>
  <si>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</si>
  <si>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</si>
  <si>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</si>
  <si>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</si>
  <si>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</si>
  <si>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</si>
  <si>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</si>
  <si>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</si>
  <si>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</si>
  <si>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</si>
  <si>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</si>
  <si>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</si>
  <si>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</si>
  <si>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</si>
  <si>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</si>
  <si>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</si>
  <si>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</si>
  <si>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</si>
  <si>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</si>
  <si>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</si>
  <si>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</si>
  <si>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</si>
  <si>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</si>
  <si>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</si>
  <si>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</si>
  <si>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</si>
  <si>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</si>
  <si>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</si>
  <si>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</si>
  <si>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</si>
  <si>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</si>
  <si>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</si>
  <si>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</si>
  <si>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</si>
  <si>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</si>
  <si>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</si>
  <si>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</si>
  <si>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</si>
  <si>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</si>
  <si>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</si>
  <si>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</si>
  <si>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</si>
  <si>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</si>
  <si>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</si>
  <si>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</si>
  <si>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</si>
  <si>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</si>
  <si>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</si>
  <si>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</si>
  <si>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</si>
  <si>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</si>
  <si>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</si>
  <si>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</si>
  <si>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</si>
  <si>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</si>
  <si>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</si>
  <si>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</si>
  <si>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</si>
  <si>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</si>
  <si>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</si>
  <si>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</si>
  <si>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</si>
  <si>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</si>
  <si>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</si>
  <si>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</si>
  <si>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</si>
  <si>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</si>
  <si>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</si>
  <si>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</si>
  <si>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</si>
  <si>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</si>
  <si>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</si>
  <si>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</si>
  <si>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</si>
  <si>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</si>
  <si>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</si>
  <si>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</si>
  <si>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</si>
  <si>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</si>
  <si>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</si>
  <si>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</si>
  <si>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</si>
  <si>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</si>
  <si>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</si>
  <si>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</si>
  <si>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</si>
  <si>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</si>
  <si>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</si>
  <si>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</si>
  <si>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</si>
  <si>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</si>
  <si>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</si>
  <si>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</si>
  <si>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</si>
  <si>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</si>
  <si>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</si>
  <si>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</si>
  <si>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</si>
  <si>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</si>
  <si>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</si>
  <si>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</si>
  <si>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</si>
  <si>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</si>
  <si>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</si>
  <si>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</si>
  <si>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</si>
  <si>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</si>
  <si>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</si>
  <si>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</si>
  <si>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</si>
  <si>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</si>
  <si>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</si>
  <si>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</si>
  <si>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</si>
  <si>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</si>
  <si>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</si>
  <si>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</si>
  <si>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</si>
  <si>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</si>
  <si>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</si>
  <si>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</si>
  <si>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</si>
  <si>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</si>
  <si>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</si>
  <si>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</si>
  <si>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</si>
  <si>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</si>
  <si>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</si>
  <si>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</si>
  <si>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</si>
  <si>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</si>
  <si>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</si>
  <si>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</si>
  <si>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</si>
  <si>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</si>
  <si>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</si>
  <si>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</si>
  <si>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</si>
  <si>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</si>
  <si>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</si>
  <si>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</si>
  <si>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</si>
  <si>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</si>
  <si>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</si>
  <si>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</si>
  <si>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</si>
  <si>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</si>
  <si>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</si>
  <si>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</si>
  <si>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</si>
  <si>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</si>
  <si>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</si>
  <si>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</si>
  <si>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</si>
  <si>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</si>
  <si>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</si>
  <si>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</si>
  <si>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</si>
  <si>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</si>
  <si>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</si>
  <si>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</si>
  <si>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</si>
  <si>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</si>
  <si>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</si>
  <si>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</si>
  <si>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</si>
  <si>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</si>
  <si>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</si>
  <si>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</si>
  <si>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</si>
  <si>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</si>
  <si>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</si>
  <si>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</si>
  <si>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</si>
  <si>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</si>
  <si>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</si>
  <si>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</si>
  <si>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</si>
  <si>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</si>
  <si>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</si>
  <si>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</si>
  <si>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</si>
  <si>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</si>
  <si>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</si>
  <si>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</si>
  <si>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</si>
  <si>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</si>
  <si>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</si>
  <si>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</si>
  <si>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</si>
  <si>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</si>
  <si>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</si>
  <si>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</si>
  <si>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</si>
  <si>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</si>
  <si>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</si>
  <si>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</si>
  <si>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</si>
  <si>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</si>
  <si>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</si>
  <si>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</si>
  <si>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</si>
  <si>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</si>
  <si>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</si>
  <si>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</si>
  <si>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</si>
  <si>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</si>
  <si>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</si>
  <si>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</si>
  <si>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</si>
  <si>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</si>
  <si>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</si>
  <si>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</si>
  <si>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</si>
  <si>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</si>
  <si>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</si>
  <si>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</si>
  <si>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</si>
  <si>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</si>
  <si>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</si>
  <si>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</si>
  <si>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</si>
  <si>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</si>
  <si>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</si>
  <si>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</si>
  <si>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</si>
  <si>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</si>
  <si>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</si>
  <si>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</si>
  <si>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</si>
  <si>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</si>
  <si>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</si>
  <si>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</si>
  <si>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</si>
  <si>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</si>
  <si>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</si>
  <si>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</si>
  <si>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</si>
  <si>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</si>
  <si>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</si>
  <si>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</si>
  <si>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</si>
  <si>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</si>
  <si>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</si>
  <si>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</si>
  <si>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</si>
  <si>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</si>
  <si>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</si>
  <si>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</si>
  <si>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</si>
  <si>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</si>
  <si>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</si>
  <si>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</si>
  <si>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</si>
  <si>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</si>
  <si>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</si>
  <si>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</si>
  <si>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</si>
  <si>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</si>
  <si>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</si>
  <si>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</si>
  <si>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</si>
  <si>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</si>
  <si>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</si>
  <si>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</si>
  <si>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</si>
  <si>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</si>
  <si>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</si>
  <si>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</si>
  <si>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</si>
  <si>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</si>
  <si>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</si>
  <si>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</si>
  <si>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</si>
  <si>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</si>
  <si>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</si>
  <si>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</si>
  <si>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</si>
  <si>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</si>
  <si>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</si>
  <si>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</si>
  <si>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</si>
  <si>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</si>
  <si>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</si>
  <si>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</si>
  <si>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</si>
  <si>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</si>
  <si>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</si>
  <si>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</si>
  <si>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</si>
  <si>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</si>
  <si>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</si>
  <si>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</si>
  <si>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</si>
  <si>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</si>
  <si>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</si>
  <si>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</si>
  <si>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</si>
  <si>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</si>
  <si>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</si>
  <si>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</si>
  <si>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</si>
  <si>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</si>
  <si>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</si>
  <si>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</si>
  <si>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</si>
  <si>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</si>
  <si>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</si>
  <si>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</si>
  <si>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</si>
  <si>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</si>
  <si>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</si>
  <si>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</si>
  <si>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</si>
  <si>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</si>
  <si>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</si>
  <si>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</si>
  <si>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</si>
  <si>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</si>
  <si>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</si>
  <si>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</si>
  <si>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</si>
  <si>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</si>
  <si>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</si>
  <si>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</si>
  <si>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</si>
  <si>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</si>
  <si>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</si>
  <si>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</si>
  <si>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</si>
  <si>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</si>
  <si>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</si>
  <si>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</si>
  <si>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</si>
  <si>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</si>
  <si>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</si>
  <si>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</si>
  <si>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</si>
  <si>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</si>
  <si>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</si>
  <si>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</si>
  <si>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</si>
  <si>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</si>
  <si>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</si>
  <si>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</si>
  <si>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</si>
  <si>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</si>
  <si>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</si>
  <si>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</si>
  <si>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</si>
  <si>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</si>
  <si>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</si>
  <si>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</si>
  <si>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</si>
  <si>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</si>
  <si>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</si>
  <si>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</si>
  <si>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</si>
  <si>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</si>
  <si>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</si>
  <si>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</si>
  <si>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</si>
  <si>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</si>
  <si>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</si>
  <si>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</si>
  <si>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</si>
  <si>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</si>
  <si>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</si>
  <si>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</si>
  <si>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</si>
  <si>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</si>
  <si>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</si>
  <si>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</si>
  <si>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</si>
  <si>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</si>
  <si>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</si>
  <si>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</si>
  <si>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</si>
  <si>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</si>
  <si>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</si>
  <si>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</si>
  <si>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</si>
  <si>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</si>
  <si>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</si>
  <si>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</si>
  <si>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</si>
  <si>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</si>
  <si>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</si>
  <si>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</si>
  <si>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</si>
  <si>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</si>
  <si>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</si>
  <si>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</si>
  <si>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</si>
  <si>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</si>
  <si>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</si>
  <si>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</si>
  <si>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</si>
  <si>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</si>
  <si>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</si>
  <si>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</si>
  <si>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</si>
  <si>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</si>
  <si>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</si>
  <si>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</si>
  <si>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</si>
  <si>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</si>
  <si>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</si>
  <si>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</si>
  <si>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</si>
  <si>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</si>
  <si>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</si>
  <si>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</si>
  <si>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</si>
  <si>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</si>
  <si>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</si>
  <si>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</si>
  <si>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</si>
  <si>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</si>
  <si>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</si>
  <si>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</si>
  <si>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</si>
  <si>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</si>
  <si>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</si>
  <si>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</si>
  <si>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</si>
  <si>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</si>
  <si>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</si>
  <si>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</si>
  <si>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</si>
  <si>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</si>
  <si>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</si>
  <si>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</si>
  <si>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</si>
  <si>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</si>
  <si>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</si>
  <si>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</si>
  <si>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</si>
  <si>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</si>
  <si>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</si>
  <si>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</si>
  <si>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</si>
  <si>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</si>
  <si>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</si>
  <si>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</si>
  <si>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</si>
  <si>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</si>
  <si>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</si>
  <si>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</si>
  <si>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</si>
  <si>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</si>
  <si>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</si>
  <si>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</si>
  <si>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</si>
  <si>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</si>
  <si>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</si>
  <si>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</si>
  <si>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</si>
  <si>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</si>
  <si>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</si>
  <si>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</si>
  <si>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</si>
  <si>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</si>
  <si>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</si>
  <si>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</si>
  <si>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</si>
  <si>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</si>
  <si>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</si>
  <si>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</si>
  <si>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</si>
  <si>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</si>
  <si>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</si>
  <si>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</si>
  <si>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</si>
  <si>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</si>
  <si>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</si>
  <si>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</si>
  <si>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</si>
  <si>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</si>
  <si>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</si>
  <si>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</si>
  <si>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</si>
  <si>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</si>
  <si>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</si>
  <si>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</si>
  <si>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</si>
  <si>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</si>
  <si>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</si>
  <si>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</si>
  <si>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</si>
  <si>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</si>
  <si>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</si>
  <si>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</si>
  <si>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</si>
  <si>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</si>
  <si>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</si>
  <si>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</si>
  <si>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</si>
  <si>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</si>
  <si>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</si>
  <si>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</si>
  <si>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</si>
  <si>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</si>
  <si>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</si>
  <si>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</si>
  <si>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</si>
  <si>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</si>
  <si>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</si>
  <si>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</si>
  <si>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</si>
  <si>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</si>
  <si>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</si>
  <si>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</si>
  <si>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</si>
  <si>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</si>
  <si>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</si>
  <si>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</si>
  <si>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</si>
  <si>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</si>
  <si>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</si>
  <si>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</si>
  <si>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</si>
  <si>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</si>
  <si>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</si>
  <si>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</si>
  <si>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</si>
  <si>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</si>
  <si>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</si>
  <si>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</si>
  <si>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</si>
  <si>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</si>
  <si>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</si>
  <si>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</si>
  <si>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</si>
  <si>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</si>
  <si>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</si>
  <si>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</si>
  <si>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</si>
  <si>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</si>
  <si>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</si>
  <si>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</si>
  <si>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</si>
  <si>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</si>
  <si>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</si>
  <si>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</si>
  <si>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</si>
  <si>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</si>
  <si>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</si>
  <si>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</si>
  <si>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</si>
  <si>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</si>
  <si>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</si>
  <si>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</si>
  <si>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</si>
  <si>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</si>
  <si>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</si>
  <si>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</si>
  <si>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</si>
  <si>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</si>
  <si>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</si>
  <si>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</si>
  <si>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</si>
  <si>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</si>
  <si>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</si>
  <si>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</si>
  <si>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</si>
  <si>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</si>
  <si>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</si>
  <si>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</si>
  <si>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</si>
  <si>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</si>
  <si>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</si>
  <si>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</si>
  <si>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</si>
  <si>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</si>
  <si>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</si>
  <si>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</si>
  <si>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</si>
  <si>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</si>
  <si>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</si>
  <si>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</si>
  <si>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</si>
  <si>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</si>
  <si>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</si>
  <si>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</si>
  <si>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</si>
  <si>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</si>
  <si>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</si>
  <si>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</si>
  <si>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</si>
  <si>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</si>
  <si>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</si>
  <si>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</si>
  <si>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</si>
  <si>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</si>
  <si>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</si>
  <si>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</si>
  <si>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</si>
  <si>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</si>
  <si>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</si>
  <si>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</si>
  <si>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</si>
  <si>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</si>
  <si>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</si>
  <si>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</si>
  <si>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</si>
  <si>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</si>
  <si>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</si>
  <si>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</si>
  <si>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</si>
  <si>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</si>
  <si>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</si>
  <si>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</si>
  <si>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</si>
  <si>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</si>
  <si>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</si>
  <si>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</si>
  <si>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</si>
  <si>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</si>
  <si>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</si>
  <si>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</si>
  <si>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</si>
  <si>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</si>
  <si>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</si>
  <si>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</si>
  <si>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</si>
  <si>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</si>
  <si>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</si>
  <si>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</si>
  <si>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</si>
  <si>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</si>
  <si>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</si>
  <si>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</si>
  <si>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</si>
  <si>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</si>
  <si>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</si>
  <si>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</si>
  <si>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</si>
  <si>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</si>
  <si>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</si>
  <si>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</si>
  <si>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</si>
  <si>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</si>
  <si>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</si>
  <si>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</si>
  <si>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</si>
  <si>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</si>
  <si>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</si>
  <si>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</si>
  <si>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</si>
  <si>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</si>
  <si>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</si>
  <si>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</si>
  <si>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</si>
  <si>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</si>
  <si>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</si>
  <si>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</si>
  <si>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</si>
  <si>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</si>
  <si>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</si>
  <si>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</si>
  <si>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</si>
  <si>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</si>
  <si>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</si>
  <si>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</si>
  <si>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</si>
  <si>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</si>
  <si>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</si>
  <si>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</si>
  <si>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</si>
  <si>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</si>
  <si>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</si>
  <si>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</si>
  <si>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</si>
  <si>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</si>
  <si>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</si>
  <si>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</si>
  <si>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</si>
  <si>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</si>
  <si>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</si>
  <si>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</si>
  <si>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</si>
  <si>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</si>
  <si>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</si>
  <si>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</si>
  <si>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</si>
  <si>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</si>
  <si>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</si>
  <si>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</si>
  <si>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</si>
  <si>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</si>
  <si>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</si>
  <si>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</si>
  <si>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</si>
  <si>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</si>
  <si>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</si>
  <si>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</si>
  <si>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</si>
  <si>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</si>
  <si>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</si>
  <si>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</si>
  <si>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</si>
  <si>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</si>
  <si>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</si>
  <si>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</si>
  <si>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</si>
  <si>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</si>
  <si>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</si>
  <si>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</si>
  <si>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</si>
  <si>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</si>
  <si>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</si>
  <si>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</si>
  <si>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</si>
  <si>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</si>
  <si>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</si>
  <si>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</si>
  <si>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</si>
  <si>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</si>
  <si>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</si>
  <si>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</si>
  <si>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</si>
  <si>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</si>
  <si>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</si>
  <si>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</si>
  <si>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</si>
  <si>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</si>
  <si>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</si>
  <si>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</si>
  <si>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</si>
  <si>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</si>
  <si>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</si>
  <si>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</si>
  <si>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</si>
  <si>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</si>
  <si>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</si>
  <si>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</si>
  <si>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</si>
  <si>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</si>
  <si>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</si>
  <si>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</si>
  <si>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</si>
  <si>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</si>
  <si>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</si>
  <si>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</si>
  <si>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</si>
  <si>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</si>
  <si>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</si>
  <si>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</si>
  <si>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</si>
  <si>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</si>
  <si>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</si>
  <si>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</si>
  <si>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</si>
  <si>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</si>
  <si>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</si>
  <si>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</si>
  <si>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</si>
  <si>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</si>
  <si>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</si>
  <si>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</si>
  <si>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</si>
  <si>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</si>
  <si>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</si>
  <si>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</si>
  <si>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</si>
  <si>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</si>
  <si>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</si>
  <si>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</si>
  <si>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</si>
  <si>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</si>
  <si>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</si>
  <si>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</si>
  <si>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</si>
  <si>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</si>
  <si>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</si>
  <si>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</si>
  <si>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</si>
  <si>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</si>
  <si>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</si>
  <si>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</si>
  <si>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</si>
  <si>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</si>
  <si>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</si>
  <si>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</si>
  <si>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</si>
  <si>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</si>
  <si>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</si>
  <si>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</si>
  <si>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</si>
  <si>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</si>
  <si>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</si>
  <si>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</si>
  <si>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</si>
  <si>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</si>
  <si>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</si>
  <si>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</si>
  <si>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</si>
  <si>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</si>
  <si>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</si>
  <si>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</si>
  <si>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</si>
  <si>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</si>
  <si>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</si>
  <si>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</si>
  <si>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</si>
  <si>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</si>
  <si>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</si>
  <si>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</si>
  <si>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</si>
  <si>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</si>
  <si>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</si>
  <si>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</si>
  <si>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</si>
  <si>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</si>
  <si>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</si>
  <si>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</si>
  <si>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</si>
  <si>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</si>
  <si>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</si>
  <si>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</si>
  <si>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</si>
  <si>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</si>
  <si>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</si>
  <si>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</si>
  <si>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</si>
  <si>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</si>
  <si>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</si>
  <si>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</si>
  <si>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</si>
  <si>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</si>
  <si>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</si>
  <si>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</si>
  <si>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</si>
  <si>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</si>
  <si>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</si>
  <si>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</si>
  <si>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</si>
  <si>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</si>
  <si>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</si>
  <si>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</si>
  <si>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</si>
  <si>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</si>
  <si>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</si>
  <si>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</si>
  <si>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</si>
  <si>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</si>
  <si>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</si>
  <si>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</si>
  <si>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</si>
  <si>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</si>
  <si>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</si>
  <si>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</si>
  <si>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</si>
  <si>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</si>
  <si>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</si>
  <si>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</si>
  <si>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</si>
  <si>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</si>
  <si>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</si>
  <si>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</si>
  <si>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</si>
  <si>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</si>
  <si>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</si>
  <si>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</si>
  <si>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</si>
  <si>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</si>
  <si>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</si>
  <si>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</si>
  <si>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</si>
  <si>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</si>
  <si>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</si>
  <si>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</si>
  <si>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</si>
  <si>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</si>
  <si>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</si>
  <si>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</si>
  <si>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</si>
  <si>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</si>
  <si>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</si>
  <si>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</si>
  <si>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</si>
  <si>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</si>
  <si>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</si>
  <si>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</si>
  <si>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</si>
  <si>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</si>
  <si>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</si>
  <si>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</si>
  <si>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</si>
  <si>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</si>
  <si>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</si>
  <si>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</si>
  <si>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</si>
  <si>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</si>
  <si>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</si>
  <si>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</si>
  <si>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</si>
  <si>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</si>
  <si>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</si>
  <si>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</si>
  <si>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</si>
  <si>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</si>
  <si>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</si>
  <si>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</si>
  <si>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</si>
  <si>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</si>
  <si>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</si>
  <si>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</si>
  <si>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</si>
  <si>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</si>
  <si>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</si>
  <si>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</si>
  <si>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</si>
  <si>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</si>
  <si>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</si>
  <si>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</si>
  <si>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</si>
  <si>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</si>
  <si>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</si>
  <si>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</si>
  <si>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</si>
  <si>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</si>
  <si>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</si>
  <si>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</si>
  <si>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</si>
  <si>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</si>
  <si>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</si>
  <si>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</si>
  <si>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</si>
  <si>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</si>
  <si>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</si>
  <si>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</si>
  <si>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</si>
  <si>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</si>
  <si>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</si>
  <si>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</si>
  <si>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</si>
  <si>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</si>
  <si>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</si>
  <si>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</si>
  <si>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</si>
  <si>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</si>
  <si>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</si>
  <si>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</si>
  <si>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</si>
  <si>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</si>
  <si>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</si>
  <si>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</si>
  <si>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</si>
  <si>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</si>
  <si>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</si>
  <si>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</si>
  <si>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</si>
  <si>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</si>
  <si>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</si>
  <si>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</si>
  <si>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</si>
  <si>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</si>
  <si>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</si>
  <si>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</si>
  <si>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</si>
  <si>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</si>
  <si>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</si>
  <si>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</si>
  <si>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</si>
  <si>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</si>
  <si>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</si>
  <si>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</si>
  <si>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</si>
  <si>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</si>
  <si>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</si>
  <si>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</si>
  <si>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</si>
  <si>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</si>
  <si>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</si>
  <si>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</si>
  <si>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</si>
  <si>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</si>
  <si>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</si>
  <si>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</si>
  <si>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</si>
  <si>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</si>
  <si>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</si>
  <si>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</si>
  <si>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</si>
  <si>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</si>
  <si>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</si>
  <si>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</si>
  <si>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</si>
  <si>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</si>
  <si>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</si>
  <si>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</si>
  <si>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</si>
  <si>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</si>
  <si>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</si>
  <si>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</si>
  <si>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</si>
  <si>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</si>
  <si>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</si>
  <si>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</si>
  <si>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</si>
  <si>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</si>
  <si>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</si>
  <si>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</si>
  <si>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</si>
  <si>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</si>
  <si>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</si>
  <si>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</si>
  <si>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</si>
  <si>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</si>
  <si>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</si>
  <si>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</si>
  <si>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</si>
  <si>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</si>
  <si>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</si>
  <si>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</si>
  <si>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</si>
  <si>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</si>
  <si>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</si>
  <si>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</si>
  <si>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</si>
  <si>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</si>
  <si>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</si>
  <si>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</si>
  <si>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</si>
  <si>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</si>
  <si>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</si>
  <si>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</si>
  <si>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</si>
  <si>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</si>
  <si>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</si>
  <si>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</si>
  <si>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</si>
  <si>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</si>
  <si>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</si>
  <si>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</si>
  <si>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</si>
  <si>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</si>
  <si>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</si>
  <si>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</si>
  <si>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</si>
  <si>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</si>
  <si>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</si>
  <si>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</si>
  <si>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</si>
  <si>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</si>
  <si>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</si>
  <si>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</si>
  <si>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</si>
  <si>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</si>
  <si>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</si>
  <si>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</si>
  <si>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</si>
  <si>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</si>
  <si>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</si>
  <si>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</si>
  <si>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</si>
  <si>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</si>
  <si>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</si>
  <si>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</si>
  <si>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</si>
  <si>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</si>
  <si>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</si>
  <si>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</si>
  <si>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</si>
  <si>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</si>
  <si>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</si>
  <si>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</si>
  <si>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</si>
  <si>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</si>
  <si>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</si>
  <si>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</si>
  <si>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</si>
  <si>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</si>
  <si>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</si>
  <si>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</si>
  <si>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</si>
  <si>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</si>
  <si>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</si>
  <si>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</si>
  <si>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</si>
  <si>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</si>
  <si>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</si>
  <si>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</si>
  <si>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</si>
  <si>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</si>
  <si>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</si>
  <si>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</si>
  <si>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</si>
  <si>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</si>
  <si>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</si>
  <si>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</si>
  <si>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</si>
  <si>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</si>
  <si>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</si>
  <si>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</si>
  <si>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</si>
  <si>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</si>
  <si>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</si>
  <si>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</si>
  <si>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</si>
  <si>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</si>
  <si>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</si>
  <si>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</si>
  <si>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</si>
  <si>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</si>
  <si>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</si>
  <si>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</si>
  <si>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</si>
  <si>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</si>
  <si>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</si>
  <si>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</si>
  <si>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</si>
  <si>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</si>
  <si>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</si>
  <si>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</si>
  <si>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</si>
  <si>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</si>
  <si>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</si>
  <si>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</si>
  <si>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</si>
  <si>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</si>
  <si>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</si>
  <si>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</si>
  <si>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</si>
  <si>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</si>
  <si>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</si>
  <si>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</si>
  <si>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</si>
  <si>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</si>
  <si>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</si>
  <si>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</si>
  <si>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</si>
  <si>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</si>
  <si>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</si>
  <si>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</si>
  <si>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</si>
  <si>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</si>
  <si>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</si>
  <si>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</si>
  <si>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</si>
  <si>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</si>
  <si>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</si>
  <si>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</si>
  <si>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</si>
  <si>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</si>
  <si>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</si>
  <si>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</si>
  <si>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</si>
  <si>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</si>
  <si>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</si>
  <si>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</si>
  <si>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</si>
  <si>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</si>
  <si>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</si>
  <si>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</si>
  <si>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</si>
  <si>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</si>
  <si>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</si>
  <si>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</si>
  <si>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</si>
  <si>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</si>
  <si>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</si>
  <si>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</si>
  <si>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</si>
  <si>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</si>
  <si>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</si>
  <si>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</si>
  <si>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</si>
  <si>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</si>
  <si>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</si>
  <si>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</si>
  <si>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</si>
  <si>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</si>
  <si>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</si>
  <si>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</si>
  <si>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</si>
  <si>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</si>
  <si>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</si>
  <si>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</si>
  <si>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</si>
  <si>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</si>
  <si>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</si>
  <si>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</si>
  <si>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</si>
  <si>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</si>
  <si>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</si>
  <si>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</si>
  <si>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</si>
  <si>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</si>
  <si>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</si>
  <si>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</si>
  <si>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</si>
  <si>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</si>
  <si>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</si>
  <si>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</si>
  <si>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</si>
  <si>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</si>
  <si>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</si>
  <si>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</si>
  <si>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</si>
  <si>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</si>
  <si>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</si>
  <si>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</si>
  <si>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</si>
  <si>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</si>
  <si>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</si>
  <si>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</si>
  <si>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</si>
  <si>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</si>
  <si>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</si>
  <si>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</si>
  <si>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</si>
  <si>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</si>
  <si>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</si>
  <si>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</si>
  <si>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</si>
  <si>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</si>
  <si>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</si>
  <si>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</si>
  <si>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</si>
  <si>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</si>
  <si>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</si>
  <si>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</si>
  <si>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</si>
  <si>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</si>
  <si>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</si>
  <si>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</si>
  <si>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</si>
  <si>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</si>
  <si>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</si>
  <si>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</si>
  <si>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</si>
  <si>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</si>
  <si>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</si>
  <si>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</si>
  <si>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</si>
  <si>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</si>
  <si>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</si>
  <si>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</si>
  <si>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</si>
  <si>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</si>
  <si>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</si>
  <si>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</si>
  <si>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</si>
  <si>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</si>
  <si>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</si>
  <si>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</si>
  <si>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</si>
  <si>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</si>
  <si>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</si>
  <si>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</si>
  <si>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</si>
  <si>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</si>
  <si>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</si>
  <si>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</si>
  <si>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</si>
  <si>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</si>
  <si>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</si>
  <si>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</si>
  <si>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</si>
  <si>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</si>
  <si>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</si>
  <si>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</si>
  <si>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</si>
  <si>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</si>
  <si>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</si>
  <si>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</si>
  <si>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</si>
  <si>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</si>
  <si>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</si>
  <si>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</si>
  <si>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</si>
  <si>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</si>
  <si>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</si>
  <si>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</si>
  <si>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</si>
  <si>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</si>
  <si>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</si>
  <si>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</si>
  <si>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</si>
  <si>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</si>
  <si>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</si>
  <si>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</si>
  <si>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</si>
  <si>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</si>
  <si>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</si>
  <si>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</si>
  <si>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</si>
  <si>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</si>
  <si>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</si>
  <si>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</si>
  <si>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</si>
  <si>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</si>
  <si>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</si>
  <si>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</si>
  <si>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</si>
  <si>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</si>
  <si>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</si>
  <si>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</si>
  <si>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</si>
  <si>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</si>
  <si>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</si>
  <si>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</si>
  <si>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</si>
  <si>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</si>
  <si>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</si>
  <si>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</si>
  <si>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</si>
  <si>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</si>
  <si>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</si>
  <si>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</si>
  <si>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</si>
  <si>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</si>
  <si>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</si>
  <si>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</si>
  <si>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</si>
  <si>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</si>
  <si>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</si>
  <si>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</si>
  <si>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</si>
  <si>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</si>
  <si>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</si>
  <si>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</si>
  <si>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</si>
  <si>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</si>
  <si>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</si>
  <si>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</si>
  <si>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</si>
  <si>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</si>
  <si>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</si>
  <si>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</si>
  <si>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</si>
  <si>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</si>
  <si>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</si>
  <si>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</si>
  <si>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</si>
  <si>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</si>
  <si>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</si>
  <si>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</si>
  <si>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</si>
  <si>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</si>
  <si>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</si>
  <si>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</si>
  <si>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</si>
  <si>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</si>
  <si>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</si>
  <si>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</si>
  <si>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</si>
  <si>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</si>
  <si>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</si>
  <si>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</si>
  <si>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</si>
  <si>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</si>
  <si>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</si>
  <si>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</si>
  <si>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</si>
  <si>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</si>
  <si>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</si>
  <si>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</si>
  <si>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</si>
  <si>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</si>
  <si>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</si>
  <si>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</si>
  <si>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</si>
  <si>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</si>
  <si>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</si>
  <si>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</si>
  <si>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</si>
  <si>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</si>
  <si>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</si>
  <si>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</si>
  <si>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</si>
  <si>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</si>
  <si>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</si>
  <si>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</si>
  <si>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</si>
  <si>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</si>
  <si>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</si>
  <si>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</si>
  <si>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</si>
  <si>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</si>
  <si>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</si>
  <si>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</si>
  <si>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</si>
  <si>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</si>
  <si>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</si>
  <si>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</si>
  <si>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</si>
  <si>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</si>
  <si>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</si>
  <si>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</si>
  <si>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</si>
  <si>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</si>
  <si>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</si>
  <si>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</si>
  <si>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</si>
  <si>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</si>
  <si>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</si>
  <si>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</si>
  <si>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</si>
  <si>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</si>
  <si>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</si>
  <si>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</si>
  <si>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</si>
  <si>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</si>
  <si>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</si>
  <si>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</si>
  <si>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</si>
  <si>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</si>
  <si>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</si>
  <si>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</si>
  <si>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</si>
  <si>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</si>
  <si>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</si>
  <si>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</si>
  <si>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</si>
  <si>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</si>
  <si>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</si>
  <si>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</si>
  <si>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</si>
  <si>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</si>
  <si>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</si>
  <si>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</si>
  <si>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</si>
  <si>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</si>
  <si>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</si>
  <si>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</si>
  <si>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</si>
  <si>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</si>
  <si>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</si>
  <si>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</si>
  <si>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</si>
  <si>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</si>
  <si>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</si>
  <si>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</si>
  <si>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</si>
  <si>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</si>
  <si>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</si>
  <si>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</si>
  <si>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</si>
  <si>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</si>
  <si>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</si>
  <si>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</si>
  <si>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</si>
  <si>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</si>
  <si>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</si>
  <si>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</si>
  <si>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</si>
  <si>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</si>
  <si>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</si>
  <si>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</si>
  <si>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</si>
  <si>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</si>
  <si>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</si>
  <si>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</si>
  <si>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</si>
  <si>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</si>
  <si>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</si>
  <si>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</si>
  <si>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</si>
  <si>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</si>
  <si>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</si>
  <si>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</si>
  <si>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</si>
  <si>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</si>
  <si>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</si>
  <si>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</si>
  <si>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</si>
  <si>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</si>
  <si>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</si>
  <si>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</si>
  <si>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</si>
  <si>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</si>
  <si>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</si>
  <si>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</si>
  <si>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</si>
  <si>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</si>
  <si>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</si>
  <si>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</si>
  <si>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</si>
  <si>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</si>
  <si>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</si>
  <si>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</si>
  <si>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</si>
  <si>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</si>
  <si>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</si>
  <si>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</si>
  <si>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</si>
  <si>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</si>
  <si>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</si>
  <si>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</si>
  <si>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</si>
  <si>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</si>
  <si>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</si>
  <si>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</si>
  <si>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</si>
  <si>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</si>
  <si>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</si>
  <si>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</si>
  <si>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</si>
  <si>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</si>
  <si>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</si>
  <si>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</si>
  <si>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</si>
  <si>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</si>
  <si>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</si>
  <si>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</si>
  <si>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</si>
  <si>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</si>
  <si>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</si>
  <si>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</si>
  <si>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</si>
  <si>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</si>
  <si>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</si>
  <si>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</si>
  <si>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</si>
  <si>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</si>
  <si>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</si>
  <si>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</si>
  <si>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</si>
  <si>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</si>
  <si>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</si>
  <si>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</si>
  <si>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</si>
  <si>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</si>
  <si>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</si>
  <si>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</si>
  <si>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</si>
  <si>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</si>
  <si>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</si>
  <si>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</si>
  <si>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</si>
  <si>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</si>
  <si>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</si>
  <si>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</si>
  <si>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</si>
  <si>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</si>
  <si>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</si>
  <si>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</si>
  <si>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</si>
  <si>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</si>
  <si>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</si>
  <si>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</si>
  <si>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</si>
  <si>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</si>
  <si>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</si>
  <si>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</si>
  <si>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</si>
  <si>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</si>
  <si>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</si>
  <si>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</si>
  <si>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</si>
  <si>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</si>
  <si>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</si>
  <si>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</si>
  <si>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</si>
  <si>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</si>
  <si>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</si>
  <si>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</si>
  <si>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</si>
  <si>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</si>
  <si>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</si>
  <si>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</si>
  <si>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</si>
  <si>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</si>
  <si>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</si>
  <si>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</si>
  <si>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</si>
  <si>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</si>
  <si>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</si>
  <si>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</si>
  <si>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</si>
  <si>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</si>
  <si>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</si>
  <si>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</si>
  <si>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</si>
  <si>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</si>
  <si>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</si>
  <si>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</si>
  <si>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</si>
  <si>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</si>
  <si>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</si>
  <si>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</si>
  <si>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</si>
  <si>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</si>
  <si>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</si>
  <si>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</si>
  <si>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</si>
  <si>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</si>
  <si>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</si>
  <si>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</si>
  <si>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</si>
  <si>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</si>
  <si>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</si>
  <si>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</si>
  <si>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</si>
  <si>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</si>
  <si>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</si>
  <si>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</si>
  <si>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</si>
  <si>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</si>
  <si>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</si>
  <si>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</si>
  <si>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</si>
  <si>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</si>
  <si>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</si>
  <si>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</si>
  <si>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</si>
  <si>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</si>
  <si>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</si>
  <si>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</si>
  <si>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</si>
  <si>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</si>
  <si>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</si>
  <si>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</si>
  <si>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</si>
  <si>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</si>
  <si>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</si>
  <si>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</si>
  <si>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</si>
  <si>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</si>
  <si>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</si>
  <si>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</si>
  <si>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</si>
  <si>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</si>
  <si>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</si>
  <si>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</si>
  <si>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</si>
  <si>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</si>
  <si>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</si>
  <si>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</si>
  <si>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</si>
  <si>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</si>
  <si>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</si>
  <si>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</si>
  <si>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</si>
  <si>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</si>
  <si>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</si>
  <si>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</si>
  <si>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</si>
  <si>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</si>
  <si>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</si>
  <si>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</si>
  <si>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</si>
  <si>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</si>
  <si>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</si>
  <si>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</si>
  <si>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</si>
  <si>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</si>
  <si>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</si>
  <si>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</si>
  <si>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</si>
  <si>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</si>
  <si>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</si>
  <si>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</si>
  <si>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</si>
  <si>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</si>
  <si>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</si>
  <si>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</si>
  <si>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</si>
  <si>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</si>
  <si>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</si>
  <si>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</si>
  <si>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</si>
  <si>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</si>
  <si>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</si>
  <si>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</si>
  <si>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</si>
  <si>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</si>
  <si>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</si>
  <si>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</si>
  <si>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</si>
  <si>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</si>
  <si>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</si>
  <si>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</si>
  <si>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</si>
  <si>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</si>
  <si>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</si>
  <si>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</si>
  <si>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</si>
  <si>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</si>
  <si>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</si>
  <si>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</si>
  <si>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</si>
  <si>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</si>
  <si>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</si>
  <si>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</si>
  <si>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</si>
  <si>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</si>
  <si>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</si>
  <si>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</si>
  <si>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</si>
  <si>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</si>
  <si>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</si>
  <si>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</si>
  <si>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</si>
  <si>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</si>
  <si>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</si>
  <si>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</si>
  <si>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</si>
  <si>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</si>
  <si>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</si>
  <si>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</si>
  <si>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</si>
  <si>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</si>
  <si>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</si>
  <si>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</si>
  <si>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</si>
  <si>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</si>
  <si>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</si>
  <si>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</si>
  <si>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</si>
  <si>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</si>
  <si>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</si>
  <si>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</si>
  <si>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</si>
  <si>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</si>
  <si>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</si>
  <si>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</si>
  <si>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</si>
  <si>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</si>
  <si>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</si>
  <si>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</si>
  <si>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</si>
  <si>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</si>
  <si>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</si>
  <si>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</si>
  <si>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</si>
  <si>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</si>
  <si>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</si>
  <si>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</si>
  <si>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</si>
  <si>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</si>
  <si>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</si>
  <si>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</si>
  <si>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</si>
  <si>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</si>
  <si>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</si>
  <si>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</si>
  <si>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</si>
  <si>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</si>
  <si>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</si>
  <si>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</si>
  <si>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</si>
  <si>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</si>
  <si>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</si>
  <si>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</si>
  <si>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</si>
  <si>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</si>
  <si>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</si>
  <si>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</si>
  <si>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</si>
  <si>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</si>
  <si>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</si>
  <si>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</si>
  <si>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</si>
  <si>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</si>
  <si>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</si>
  <si>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</si>
  <si>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</si>
  <si>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</si>
  <si>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</si>
  <si>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</si>
  <si>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</si>
  <si>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</si>
  <si>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</si>
  <si>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</si>
  <si>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</si>
  <si>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</si>
  <si>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</si>
  <si>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</si>
  <si>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</si>
  <si>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</si>
  <si>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</si>
  <si>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</si>
  <si>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</si>
  <si>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</si>
  <si>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</si>
  <si>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</si>
  <si>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</si>
  <si>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</si>
  <si>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</si>
  <si>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</si>
  <si>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</si>
  <si>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</si>
  <si>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</si>
  <si>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</si>
  <si>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</si>
  <si>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</si>
  <si>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</si>
  <si>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</si>
  <si>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</si>
  <si>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</si>
  <si>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</si>
  <si>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</si>
  <si>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</si>
  <si>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</si>
  <si>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</si>
  <si>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</si>
  <si>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</si>
  <si>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</si>
  <si>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</si>
  <si>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</si>
  <si>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</si>
  <si>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</si>
  <si>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</si>
  <si>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</si>
  <si>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</si>
  <si>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</si>
  <si>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</si>
  <si>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</si>
  <si>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</si>
  <si>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</si>
  <si>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</si>
  <si>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</si>
  <si>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</si>
  <si>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</si>
  <si>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</si>
  <si>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</si>
  <si>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</si>
  <si>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</si>
  <si>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</si>
  <si>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</si>
  <si>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</si>
  <si>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</si>
  <si>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</si>
  <si>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</si>
  <si>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</si>
  <si>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</si>
  <si>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</si>
  <si>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</si>
  <si>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</si>
  <si>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</si>
  <si>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</si>
  <si>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</si>
  <si>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</si>
  <si>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</si>
  <si>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</si>
  <si>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</si>
  <si>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</si>
  <si>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</si>
  <si>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</si>
  <si>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</si>
  <si>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</si>
  <si>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</si>
  <si>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</si>
  <si>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</si>
  <si>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</si>
  <si>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</si>
  <si>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</si>
  <si>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</si>
  <si>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</si>
  <si>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</si>
  <si>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</si>
  <si>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</si>
  <si>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</si>
  <si>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</si>
  <si>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</si>
  <si>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</si>
  <si>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</si>
  <si>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</si>
  <si>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</si>
  <si>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</si>
  <si>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</si>
  <si>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</si>
  <si>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</si>
  <si>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</si>
  <si>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</si>
  <si>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</si>
  <si>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</si>
  <si>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</si>
  <si>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</si>
  <si>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</si>
  <si>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</si>
  <si>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</si>
  <si>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</si>
  <si>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</si>
  <si>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</si>
  <si>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</si>
  <si>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</si>
  <si>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</si>
  <si>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</si>
  <si>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</si>
  <si>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</si>
  <si>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</si>
  <si>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</si>
  <si>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</si>
  <si>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</si>
  <si>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</si>
  <si>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</si>
  <si>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</si>
  <si>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</si>
  <si>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</si>
  <si>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</si>
  <si>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</si>
  <si>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</si>
  <si>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</si>
  <si>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</si>
  <si>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</si>
  <si>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</si>
  <si>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</si>
  <si>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</si>
  <si>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</si>
  <si>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</si>
  <si>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</si>
  <si>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</si>
  <si>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</si>
  <si>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</si>
  <si>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</si>
  <si>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</si>
  <si>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</si>
  <si>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</si>
  <si>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</si>
  <si>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</si>
  <si>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</si>
  <si>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</si>
  <si>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</si>
  <si>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</si>
  <si>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</si>
  <si>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</si>
  <si>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</si>
  <si>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</si>
  <si>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</si>
  <si>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</si>
  <si>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</si>
  <si>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</si>
  <si>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</si>
  <si>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</si>
  <si>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</si>
  <si>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</si>
  <si>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</si>
  <si>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</si>
  <si>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</si>
  <si>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</si>
  <si>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</si>
  <si>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</si>
  <si>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</si>
  <si>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</si>
  <si>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</si>
  <si>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</si>
  <si>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</si>
  <si>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</si>
  <si>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</si>
  <si>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</si>
  <si>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</si>
  <si>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</si>
  <si>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</si>
  <si>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</si>
  <si>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</si>
  <si>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</si>
  <si>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</si>
  <si>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</si>
  <si>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</si>
  <si>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</si>
  <si>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</si>
  <si>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</si>
  <si>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</si>
  <si>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</si>
  <si>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</si>
  <si>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</si>
  <si>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</si>
  <si>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</si>
  <si>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</si>
  <si>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</si>
  <si>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</si>
  <si>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</si>
  <si>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</si>
  <si>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</si>
  <si>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</si>
  <si>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</si>
  <si>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</si>
  <si>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</si>
  <si>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</si>
  <si>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</si>
  <si>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</si>
  <si>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</si>
  <si>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</si>
  <si>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</si>
  <si>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</si>
  <si>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</si>
  <si>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</si>
  <si>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</si>
  <si>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</si>
  <si>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</si>
  <si>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</si>
  <si>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</si>
  <si>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</si>
  <si>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</si>
  <si>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</si>
  <si>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</si>
  <si>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</si>
  <si>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</si>
  <si>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</si>
  <si>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</si>
  <si>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</si>
  <si>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</si>
  <si>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</si>
  <si>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</si>
  <si>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</si>
  <si>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</si>
  <si>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</si>
  <si>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</si>
  <si>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</si>
  <si>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</si>
  <si>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</si>
  <si>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</si>
  <si>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</si>
  <si>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</si>
  <si>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</si>
  <si>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</si>
  <si>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</si>
  <si>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</si>
  <si>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</si>
  <si>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</si>
  <si>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</si>
  <si>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</si>
  <si>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</si>
  <si>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</si>
  <si>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</si>
  <si>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</si>
  <si>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</si>
  <si>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</si>
  <si>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</si>
  <si>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</si>
  <si>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</si>
  <si>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</si>
  <si>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</si>
  <si>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</si>
  <si>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</si>
  <si>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</si>
  <si>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</si>
  <si>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</si>
  <si>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</si>
  <si>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</si>
  <si>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</si>
  <si>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</si>
  <si>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</si>
  <si>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</si>
  <si>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</si>
  <si>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</si>
  <si>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</si>
  <si>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</si>
  <si>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</si>
  <si>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</si>
  <si>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</si>
  <si>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</si>
  <si>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</si>
  <si>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</si>
  <si>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</si>
  <si>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</si>
  <si>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</si>
  <si>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</si>
  <si>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</si>
  <si>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</si>
  <si>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</si>
  <si>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</si>
  <si>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</si>
  <si>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</si>
  <si>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</si>
  <si>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</si>
  <si>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</si>
  <si>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</si>
  <si>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</si>
  <si>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</si>
  <si>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</si>
  <si>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</si>
  <si>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</si>
  <si>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</si>
  <si>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</si>
  <si>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</si>
  <si>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</si>
  <si>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</si>
  <si>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</si>
  <si>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</si>
  <si>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</si>
  <si>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</si>
  <si>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</si>
  <si>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</si>
  <si>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</si>
  <si>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</si>
  <si>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</si>
  <si>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</si>
  <si>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</si>
  <si>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</si>
  <si>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</si>
  <si>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</si>
  <si>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</si>
  <si>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</si>
  <si>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</si>
  <si>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</si>
  <si>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</si>
  <si>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</si>
  <si>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</si>
  <si>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</si>
  <si>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</si>
  <si>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</si>
  <si>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</si>
  <si>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</si>
  <si>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</si>
  <si>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</si>
  <si>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</si>
  <si>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</si>
  <si>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</si>
  <si>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</si>
  <si>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</si>
  <si>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</si>
  <si>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</si>
  <si>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</si>
  <si>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</si>
  <si>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</si>
  <si>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</si>
  <si>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</si>
  <si>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</si>
  <si>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</si>
  <si>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</si>
  <si>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</si>
  <si>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</si>
  <si>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</si>
  <si>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</si>
  <si>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</si>
  <si>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</si>
  <si>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</si>
  <si>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</si>
  <si>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</si>
  <si>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</si>
  <si>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</si>
  <si>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</si>
  <si>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</si>
  <si>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</si>
  <si>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</si>
  <si>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</si>
  <si>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</si>
  <si>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</si>
  <si>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</si>
  <si>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</si>
  <si>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</si>
  <si>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</si>
  <si>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</si>
  <si>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</si>
  <si>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</si>
  <si>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</si>
  <si>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</si>
  <si>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</si>
  <si>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</si>
  <si>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</si>
  <si>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</si>
  <si>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</si>
  <si>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</si>
  <si>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</si>
  <si>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</si>
  <si>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</si>
  <si>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</si>
  <si>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</si>
  <si>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</si>
  <si>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</si>
  <si>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</si>
  <si>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</si>
  <si>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</si>
  <si>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</si>
  <si>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</si>
  <si>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</si>
  <si>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</si>
  <si>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</si>
  <si>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</si>
  <si>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</si>
  <si>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</si>
  <si>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</si>
  <si>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</si>
  <si>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</si>
  <si>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</si>
  <si>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</si>
  <si>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</si>
  <si>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</si>
  <si>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</si>
  <si>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</si>
  <si>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</si>
  <si>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</si>
  <si>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</si>
  <si>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</si>
  <si>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</si>
  <si>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</si>
  <si>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</si>
  <si>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</si>
  <si>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</si>
  <si>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</si>
  <si>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</si>
  <si>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</si>
  <si>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</si>
  <si>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</si>
  <si>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</si>
  <si>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</si>
  <si>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</si>
  <si>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</si>
  <si>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</si>
  <si>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</si>
  <si>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</si>
  <si>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</si>
  <si>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</si>
  <si>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</si>
  <si>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</si>
  <si>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</si>
  <si>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</si>
  <si>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</si>
  <si>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</si>
  <si>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</si>
  <si>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</si>
  <si>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</si>
  <si>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</si>
  <si>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</si>
  <si>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</si>
  <si>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</si>
  <si>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</si>
  <si>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</si>
  <si>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</si>
  <si>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PCM-20251212-00000268</t>
  </si>
  <si>
    <t xml:space="preserve">team on way need 90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</si>
  <si>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</si>
  <si>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</si>
  <si>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</si>
  <si>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</si>
  <si>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</si>
  <si>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</si>
  <si>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</si>
  <si>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</si>
  <si>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</si>
  <si>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</si>
  <si>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</si>
  <si>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</si>
  <si>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</si>
  <si>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</si>
  <si>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</si>
  <si>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</si>
  <si>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</si>
  <si>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PCM-20251212-00000233</t>
  </si>
  <si>
    <t>vandalism issue and team on the way to connect PG Remaining 10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</si>
  <si>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</si>
  <si>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</si>
  <si>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</si>
  <si>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</si>
  <si>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</si>
  <si>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</si>
  <si>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</si>
  <si>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</si>
  <si>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</si>
  <si>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</si>
  <si>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</si>
  <si>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</si>
  <si>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</si>
  <si>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PCM-20251212-00000263</t>
  </si>
  <si>
    <t>Sector flapping due to Rectifier module faulty</t>
  </si>
  <si>
    <t>PCM-20251212-00000294</t>
  </si>
  <si>
    <t xml:space="preserve"> 2025-12-12 06:21:44</t>
  </si>
  <si>
    <t xml:space="preserve">site located inside Military base , access issue / team will check at 8 AM 	</t>
  </si>
  <si>
    <t>PCM-20251212-00000297</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</si>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</sst>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3" totalsRowShown="0" headerRowDxfId="97" dataDxfId="96" headerRowBorderDxfId="94" tableBorderDxfId="95" totalsRowBorderDxfId="93">
  <autoFilter ref="A1:L1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7" dataDxfId="46" headerRowBorderDxfId="44" tableBorderDxfId="45" totalsRowBorderDxfId="43">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9" totalsRowShown="0" headerRowDxfId="30" dataDxfId="29" headerRowBorderDxfId="27" tableBorderDxfId="28">
  <autoFilter ref="A1:M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8" totalsRowShown="0" headerRowDxfId="13" tableBorderDxfId="12">
  <autoFilter ref="A1:L3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3"/>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340.33134814814548</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1</v>
      </c>
      <c r="D3" s="56" t="s">
        <v>10613</v>
      </c>
      <c r="E3" s="122" t="s">
        <v>39106</v>
      </c>
      <c r="F3" s="121">
        <v>46003.238935185182</v>
      </c>
      <c r="G3" s="120">
        <f ca="1">IFERROR(NOW()-F3,"-")</f>
        <v>4.0838888889993541E-2</v>
      </c>
      <c r="H3" s="121">
        <v>46003.238935185182</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46003.279774074072</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46003.279774074072</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46003.279774074072</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46003.279774074072</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46003.279774074072</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46003.279774074072</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46003.279774074072</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46003.279774074072</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46003.279774074072</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46003.279774074072</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46003.279774074072</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46003.279774074072</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46003.279774074072</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46003.279774074072</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46003.279774074072</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46003.279774074072</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46003.279774074072</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46003.279774074072</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46003.279774074072</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46003.279774074072</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46003.279774074072</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46003.279774074072</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46003.279774074072</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46003.279774074072</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46003.279774074072</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46003.279774074072</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46003.279774074072</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46003.279774074072</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46003.279774074072</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46003.279774074072</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46003.279774074072</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46003.279774074072</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46003.279774074072</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46003.279774074072</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46003.279774074072</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46003.279774074072</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46003.279774074072</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46003.279774074072</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46003.279774074072</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46003.279774074072</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46003.279774074072</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46003.279774074072</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46003.279774074072</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46003.279774074072</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46003.279774074072</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46003.279774074072</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46003.279774074072</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46003.279774074072</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46003.279774074072</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46003.279774074072</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46003.279774074072</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46003.279774074072</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46003.279774074072</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46003.279774074072</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46003.279774074072</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46003.279774074072</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46003.279774074072</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46003.279774074072</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46003.279774074072</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46003.279774074072</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46003.279774074072</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46003.279774074072</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46003.279774074072</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46003.279774074072</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46003.279774074072</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46003.279774074072</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46003.279774074072</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46003.279774074072</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46003.279774074072</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46003.279774074072</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46003.279774074072</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46003.279774074072</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46003.279774074072</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46003.279774074072</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46003.279774074072</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46003.279774074072</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46003.279774074072</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46003.279774074072</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46003.279774074072</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46003.279774074072</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46003.279774074072</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46003.279774074072</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46003.279774074072</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46003.279774074072</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46003.279774074072</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46003.279774074072</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46003.279774074072</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46003.279774074072</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46003.279774074072</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46003.279774074072</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46003.279774074072</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46003.279774074072</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46003.279774074072</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46003.279774074072</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46003.279774074072</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46003.279774074072</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46003.279774074072</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46003.279774074072</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46003.279774074072</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46003.279774074072</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46003.279774074072</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46003.279774074072</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46003.279774074072</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46003.279774074072</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46003.279774074072</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46003.279774074072</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46003.279774074072</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46003.279774074072</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46003.279774074072</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46003.279774074072</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46003.279774074072</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46003.279774074072</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46003.279774074072</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46003.279774074072</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46003.279774074072</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46003.279774074072</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46003.279774074072</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46003.279774074072</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46003.279774074072</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46003.279774074072</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46003.279774074072</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46003.279774074072</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46003.279774074072</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46003.279774074072</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46003.279774074072</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46003.279774074072</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46003.279774074072</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46003.279774074072</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46003.279774074072</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46003.279774074072</v>
      </c>
      <c r="H133" s="121"/>
      <c r="I133" s="123" t="str">
        <f>IFERROR(VLOOKUP(D133,DB!A:F,6,0),"")</f>
        <v/>
      </c>
      <c r="J133" s="123" t="str">
        <f>IFERROR(VLOOKUP(D133,DB!A:G,7,0),"")</f>
        <v/>
      </c>
      <c r="K133" s="119"/>
      <c r="L133" s="118" t="str">
        <f>IFERROR(VLOOKUP(D133,DB!A:I,9,0),"")</f>
        <v/>
      </c>
    </row>
  </sheetData>
  <customSheetViews>
    <customSheetView guid="{F6042A99-DD27-4453-835D-0834D95730CC}" filter="1" showAutoFilter="1">
      <pageMargins left="0" right="0" top="0" bottom="0" header="0" footer="0"/>
      <autoFilter ref="B1:M1" xr:uid="{22E3DC56-127B-49EB-84BB-057719CD2D98}"/>
    </customSheetView>
  </customSheetViews>
  <dataValidations count="2">
    <dataValidation allowBlank="1" showInputMessage="1" showErrorMessage="1" sqref="E1" xr:uid="{5DBA255D-CDD9-49FB-AD3C-AF70AB4EE696}"/>
    <dataValidation type="list" allowBlank="1" showInputMessage="1" showErrorMessage="1" sqref="E2:E1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4" sqref="K4"/>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178.27993611111015</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18.892355092590151</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5.9243921296292683</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2.4478643518523313</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R2</v>
      </c>
      <c r="C7" s="18"/>
      <c r="D7" s="18" t="s">
        <v>9058</v>
      </c>
      <c r="E7" s="81"/>
      <c r="F7" s="97"/>
      <c r="G7" s="98">
        <f ca="1">IFERROR(NOW()-F7,"-")</f>
        <v>46003.279774074072</v>
      </c>
      <c r="H7" s="97"/>
      <c r="I7" s="18" t="str">
        <f>IFERROR(VLOOKUP(D7,DB!A:F,6,0),"")</f>
        <v>SCECO</v>
      </c>
      <c r="J7" s="18" t="str">
        <f>IFERROR(VLOOKUP(D7,DB!A:G,7,0),"")</f>
        <v>Dead</v>
      </c>
      <c r="K7" s="19"/>
      <c r="L7" s="18" t="str">
        <f>IFERROR(VLOOKUP(D7,DB!A:I,9,0),"")</f>
        <v>Latis</v>
      </c>
    </row>
    <row r="8" spans="1:12" ht="31.5" customHeight="1">
      <c r="A8" s="96"/>
      <c r="B8" s="18" t="str">
        <f>IFERROR(VLOOKUP(D8,DB!A:K,11,0),"")</f>
        <v/>
      </c>
      <c r="C8" s="18"/>
      <c r="D8" s="18"/>
      <c r="E8" s="81"/>
      <c r="F8" s="97"/>
      <c r="G8" s="98">
        <f ca="1">IFERROR(NOW()-F8,"-")</f>
        <v>46003.279774074072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46003.279774074072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46003.279774074072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46003.279774074072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46003.279774074072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46003.279774074072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46003.279774074072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46003.279774074072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46003.279774074072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46003.279774074072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46003.279774074072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46003.279774074072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46003.279774074072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46003.279774074072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46003.279774074072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46003.279774074072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46003.279774074072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46003.279774074072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46003.279774074072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46003.279774074072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46003.279774074072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46003.279774074072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46003.279774074072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46003.279774074072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46003.279774074072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46003.279774074072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46003.279774074072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46003.279774074072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46003.279774074072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46003.279774074072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46003.279774074072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46003.279774074072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46003.279774074072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46003.279774074072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46003.279774074072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46003.279774074072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46003.279774074072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46003.279774074072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46003.279774074072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46003.279774074072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46003.279774074072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46003.279774074072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46003.279774074072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46003.279774074072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46003.279774074072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46003.279774074072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46003.279774074072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46003.279774074072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46003.279774074072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46003.279774074072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46003.279774074072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46003.279774074072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46003.279774074072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46003.279774074072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46003.279774074072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46003.279774074072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46003.279774074072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46003.279774074072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46003.279774074072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46003.279774074072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46003.279774074072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46003.279774074072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46003.279774074072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46003.279774074072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46003.279774074072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46003.279774074072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46003.279774074072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46003.279774074072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46003.279774074072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46003.279774074072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46003.279774074072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46003.279774074072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46003.279774074072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46003.279774074072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46003.279774074072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46003.279774074072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46003.279774074072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46003.279774074072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46003.279774074072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46003.279774074072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46003.279774074072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46003.279774074072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46003.279774074072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46003.279774074072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46003.279774074072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46003.279774074072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46003.279774074072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46003.279774074072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46003.279774074072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46003.279774074072</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46003.279774074072</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46003.279774074072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46003.279774074072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46003.279774074072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46003.279774074072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46003.279774074072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46003.279774074072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46003.279774074072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46003.279774074072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46003.279774074072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46003.279774074072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46003.279774074072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46003.279774074072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46003.279774074072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46003.279774074072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46003.279774074072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46003.279774074072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46003.279774074072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46003.279774074072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46003.279774074072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46003.279774074072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46003.279774074072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46003.279774074072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46003.279774074072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46003.279774074072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46003.279774074072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46003.279774074072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46003.279774074072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46003.279774074072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46003.279774074072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46003.279774074072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46003.279774074072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46003.279774074072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46003.279774074072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46003.279774074072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46003.279774074072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46003.279774074072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46003.279774074072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46003.279774074072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46003.279774074072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46003.279774074072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46003.279774074072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46003.279774074072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46003.279774074072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46003.279774074072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46003.279774074072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46003.279774074072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46003.279774074072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46003.279774074072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46003.279774074072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46003.279774074072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46003.279774074072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46003.279774074072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46003.279774074072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46003.279774074072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46003.279774074072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46003.279774074072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46003.279774074072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46003.279774074072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46003.279774074072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46003.279774074072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46003.279774074072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46003.279774074072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46003.279774074072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46003.279774074072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46003.279774074072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46003.279774074072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46003.279774074072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46003.279774074072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46003.279774074072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46003.279774074072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46003.279774074072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46003.279774074072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46003.279774074072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46003.279774074072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46003.279774074072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46003.279774074072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46003.279774074072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46003.279774074072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46003.279774074072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46003.279774074072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46003.279774074072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46003.279774074072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46003.279774074072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46003.279774074072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46003.279774074072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46003.279774074072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46003.279774074072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46003.279774074072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46003.279774074072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46003.279774074072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46003.279774074072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46003.279774074072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46003.279774074072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46003.279774074072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46003.279774074072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46003.279774074072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46003.279774074072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46003.279774074072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46003.279774074072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46003.279774074072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46003.279774074072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46003.279774074072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46003.279774074072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46003.279774074072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46003.279774074072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46003.279774074072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46003.279774074072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46003.279774074072</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46003.279774074072</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46003.279774074072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46003.279774074072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46003.279774074072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46003.279774074072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46003.279774074072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46003.279774074072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46003.279774074072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46003.279774074072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46003.279774074072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46003.279774074072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46003.279774074072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46003.279774074072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46003.279774074072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46003.279774074072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46003.279774074072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46003.279774074072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46003.279774074072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46003.279774074072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46003.279774074072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46003.279774074072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46003.279774074072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46003.279774074072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46003.279774074072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46003.279774074072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46003.279774074072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46003.279774074072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46003.279774074072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46003.279774074072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46003.279774074072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46003.279774074072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46003.279774074072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46003.279774074072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46003.279774074072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46003.279774074072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46003.279774074072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46003.279774074072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46003.279774074072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46003.279774074072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46003.279774074072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46003.279774074072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46003.279774074072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46003.279774074072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46003.279774074072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46003.279774074072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46003.279774074072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46003.279774074072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46003.279774074072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46003.279774074072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46003.279774074072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46003.279774074072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46003.279774074072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46003.279774074072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46003.279774074072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46003.279774074072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46003.279774074072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46003.279774074072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46003.279774074072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46003.279774074072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46003.279774074072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46003.279774074072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46003.279774074072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46003.279774074072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46003.279774074072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46003.279774074072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46003.279774074072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46003.279774074072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46003.279774074072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46003.279774074072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46003.279774074072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46003.279774074072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46003.279774074072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46003.279774074072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46003.279774074072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46003.279774074072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46003.279774074072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46003.279774074072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46003.279774074072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46003.279774074072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46003.279774074072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46003.279774074072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46003.279774074072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46003.279774074072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46003.279774074072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46003.279774074072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46003.279774074072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46003.279774074072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46003.279774074072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46003.279774074072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46003.279774074072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46003.279774074072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46003.279774074072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46003.279774074072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46003.279774074072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46003.279774074072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46003.279774074072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46003.279774074072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46003.279774074072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46003.279774074072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46003.279774074072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46003.279774074072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46003.279774074072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46003.279774074072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46003.279774074072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46003.279774074072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46003.279774074072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46003.279774074072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46003.279774074072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46003.279774074072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46003.279774074072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46003.279774074072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46003.279774074072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46003.279774074072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46003.279774074072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46003.279774074072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46003.279774074072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46003.279774074072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46003.279774074072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46003.279774074072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46003.279774074072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46003.279774074072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46003.279774074072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46003.279774074072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46003.279774074072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46003.279774074072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46003.279774074072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46003.279774074072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46003.279774074072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46003.279774074072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46003.279774074072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46003.279774074072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46003.279774074072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46003.279774074072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46003.279774074072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46003.279774074072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46003.279774074072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46003.279774074072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46003.279774074072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46003.279774074072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46003.279774074072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46003.279774074072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46003.279774074072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46003.279774074072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46003.279774074072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46003.279774074072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46003.279774074072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46003.279774074072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46003.279774074072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46003.279774074072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46003.279774074072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46003.279774074072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46003.279774074072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46003.279774074072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46003.279774074072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46003.279774074072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46003.279774074072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46003.279774074072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46003.279774074072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46003.279774074072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46003.279774074072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46003.279774074072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46003.279774074072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46003.279774074072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46003.279774074072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46003.279774074072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46003.279774074072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46003.279774074072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46003.279774074072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46003.279774074072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46003.279774074072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46003.279774074072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46003.279774074072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46003.279774074072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46003.279774074072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46003.279774074072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46003.279774074072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46003.279774074072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46003.279774074072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46003.279774074072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46003.279774074072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46003.279774074072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46003.279774074072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46003.279774074072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46003.279774074072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46003.279774074072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46003.279774074072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46003.279774074072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46003.279774074072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46003.279774074072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46003.279774074072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46003.279774074072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46003.279774074072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46003.279774074072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46003.279774074072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46003.279774074072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46003.279774074072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46003.279774074072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46003.279774074072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46003.279774074072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46003.279774074072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46003.279774074072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46003.279774074072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46003.279774074072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46003.279774074072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46003.279774074072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46003.279774074072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46003.279774074072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46003.279774074072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46003.279774074072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46003.279774074072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46003.279774074072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46003.279774074072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46003.279774074072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46003.279774074072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46003.279774074072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46003.279774074072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46003.279774074072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46003.279774074072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46003.279774074072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46003.279774074072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46003.279774074072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46003.279774074072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46003.279774074072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46003.279774074072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46003.279774074072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46003.279774074072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46003.279774074072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46003.279774074072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46003.279774074072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46003.279774074072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46003.279774074072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46003.279774074072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46003.279774074072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46003.279774074072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46003.279774074072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46003.279774074072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46003.279774074072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46003.279774074072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46003.279774074072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46003.279774074072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46003.279774074072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46003.279774074072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46003.279774074072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46003.279774074072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46003.279774074072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46003.279774074072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46003.279774074072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46003.279774074072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46003.279774074072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46003.279774074072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46003.279774074072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46003.279774074072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46003.279774074072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46003.279774074072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46003.279774074072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46003.279774074072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46003.279774074072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46003.279774074072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46003.279774074072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46003.279774074072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46003.279774074072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46003.279774074072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46003.279774074072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46003.279774074072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46003.279774074072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46003.279774074072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46003.279774074072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46003.279774074072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46003.279774074072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46003.279774074072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46003.279774074072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46003.279774074072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46003.279774074072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46003.279774074072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46003.279774074072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46003.279774074072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46003.279774074072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46003.279774074072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46003.279774074072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46003.279774074072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46003.279774074072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46003.279774074072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46003.279774074072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46003.279774074072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46003.279774074072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46003.279774074072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46003.279774074072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46003.279774074072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46003.279774074072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46003.279774074072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46003.279774074072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46003.279774074072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46003.279774074072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46003.279774074072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46003.279774074072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46003.279774074072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46003.279774074072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46003.279774074072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46003.279774074072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46003.279774074072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46003.279774074072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46003.279774074072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46003.279774074072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46003.279774074072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46003.279774074072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46003.279774074072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46003.279774074072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46003.279774074072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46003.279774074072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46003.279774074072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46003.279774074072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46003.279774074072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46003.279774074072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46003.279774074072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46003.279774074072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46003.279774074072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46003.279774074072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46003.279774074072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46003.279774074072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46003.279774074072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46003.279774074072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46003.279774074072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46003.279774074072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46003.279774074072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46003.279774074072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46003.279774074072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46003.279774074072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46003.279774074072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46003.279774074072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46003.279774074072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46003.279774074072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46003.279774074072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46003.279774074072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46003.279774074072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46003.279774074072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46003.279774074072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46003.279774074072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46003.279774074072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46003.279774074072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46003.279774074072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46003.279774074072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46003.279774074072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46003.279774074072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46003.279774074072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46003.279774074072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46003.279774074072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46003.279774074072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46003.279774074072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46003.279774074072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46003.279774074072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46003.279774074072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46003.279774074072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46003.279774074072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46003.279774074072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46003.279774074072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46003.279774074072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46003.279774074072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46003.279774074072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46003.279774074072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46003.279774074072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46003.279774074072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46003.279774074072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46003.279774074072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46003.279774074072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46003.279774074072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46003.279774074072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46003.279774074072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46003.279774074072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46003.279774074072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46003.279774074072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46003.279774074072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46003.279774074072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46003.279774074072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46003.279774074072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46003.279774074072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46003.279774074072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46003.279774074072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46003.279774074072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46003.279774074072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46003.279774074072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46003.279774074072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46003.279774074072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46003.279774074072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46003.279774074072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46003.279774074072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46003.279774074072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46003.279774074072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46003.279774074072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46003.279774074072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46003.279774074072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46003.279774074072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46003.279774074072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46003.279774074072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46003.279774074072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46003.279774074072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46003.279774074072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46003.279774074072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46003.279774074072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46003.279774074072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46003.279774074072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46003.279774074072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46003.279774074072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46003.279774074072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46003.279774074072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46003.279774074072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46003.279774074072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46003.279774074072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46003.279774074072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46003.279774074072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46003.279774074072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46003.279774074072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46003.279774074072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46003.279774074072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46003.279774074072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46003.279774074072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46003.279774074072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46003.279774074072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46003.279774074072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46003.279774074072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46003.279774074072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46003.279774074072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46003.279774074072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46003.279774074072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46003.279774074072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46003.279774074072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46003.279774074072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46003.279774074072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46003.279774074072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46003.279774074072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46003.279774074072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46003.279774074072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46003.279774074072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46003.279774074072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46003.279774074072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46003.279774074072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46003.279774074072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46003.279774074072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46003.279774074072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46003.279774074072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46003.279774074072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46003.279774074072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46003.279774074072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46003.279774074072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46003.279774074072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46003.279774074072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46003.279774074072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46003.279774074072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46003.279774074072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46003.279774074072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46003.279774074072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46003.279774074072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46003.279774074072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46003.279774074072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46003.279774074072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46003.279774074072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46003.279774074072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46003.279774074072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46003.279774074072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46003.279774074072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46003.279774074072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46003.279774074072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46003.279774074072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46003.279774074072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46003.279774074072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46003.279774074072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46003.279774074072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46003.279774074072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46003.279774074072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46003.279774074072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46003.279774074072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46003.279774074072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46003.279774074072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46003.279774074072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46003.279774074072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46003.279774074072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46003.279774074072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46003.279774074072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46003.279774074072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46003.279774074072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46003.279774074072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46003.279774074072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46003.279774074072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46003.279774074072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46003.279774074072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46003.279774074072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46003.279774074072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46003.279774074072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46003.279774074072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46003.279774074072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46003.279774074072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46003.279774074072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46003.279774074072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46003.279774074072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46003.279774074072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46003.279774074072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46003.279774074072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46003.279774074072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46003.279774074072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46003.279774074072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46003.279774074072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46003.279774074072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46003.279774074072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46003.279774074072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46003.279774074072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46003.279774074072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46003.279774074072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46003.279774074072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46003.279774074072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46003.279774074072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46003.279774074072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46003.279774074072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46003.279774074072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46003.279774074072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46003.279774074072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46003.279774074072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46003.279774074072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46003.279774074072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46003.279774074072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46003.279774074072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46003.279774074072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46003.279774074072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46003.279774074072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46003.279774074072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46003.279774074072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46003.279774074072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46003.279774074072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46003.279774074072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46003.279774074072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46003.279774074072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46003.279774074072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46003.279774074072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46003.279774074072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46003.279774074072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46003.279774074072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46003.279774074072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46003.279774074072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46003.279774074072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46003.279774074072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46003.279774074072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46003.279774074072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46003.279774074072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46003.279774074072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46003.279774074072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46003.279774074072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46003.279774074072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46003.279774074072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46003.279774074072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46003.279774074072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46003.279774074072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46003.279774074072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46003.279774074072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46003.279774074072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46003.279774074072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46003.279774074072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46003.279774074072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46003.279774074072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46003.279774074072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46003.279774074072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46003.279774074072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46003.279774074072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46003.279774074072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46003.279774074072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46003.279774074072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46003.279774074072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46003.279774074072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46003.279774074072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46003.279774074072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46003.279774074072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46003.279774074072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46003.279774074072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46003.279774074072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46003.279774074072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46003.279774074072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46003.279774074072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46003.279774074072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46003.279774074072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46003.279774074072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46003.279774074072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46003.279774074072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46003.279774074072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46003.279774074072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46003.279774074072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46003.279774074072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46003.279774074072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46003.279774074072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46003.279774074072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46003.279774074072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46003.279774074072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46003.279774074072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46003.279774074072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46003.279774074072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46003.279774074072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46003.279774074072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46003.279774074072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46003.279774074072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46003.279774074072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46003.279774074072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46003.279774074072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46003.279774074072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46003.279774074072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46003.279774074072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46003.279774074072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46003.279774074072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46003.279774074072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46003.279774074072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46003.279774074072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46003.279774074072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46003.279774074072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46003.279774074072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46003.279774074072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46003.279774074072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46003.279774074072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46003.279774074072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46003.279774074072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46003.279774074072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46003.279774074072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46003.279774074072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46003.279774074072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46003.279774074072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46003.279774074072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46003.279774074072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46003.279774074072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46003.279774074072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46003.279774074072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46003.279774074072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46003.279774074072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46003.279774074072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46003.279774074072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46003.279774074072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46003.279774074072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46003.279774074072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46003.279774074072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46003.279774074072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46003.279774074072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46003.279774074072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46003.279774074072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46003.279774074072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46003.279774074072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46003.279774074072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46003.279774074072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46003.279774074072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46003.279774074072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46003.279774074072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46003.279774074072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46003.279774074072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46003.279774074072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46003.279774074072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46003.279774074072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46003.279774074072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46003.279774074072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46003.279774074072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46003.279774074072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46003.279774074072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46003.279774074072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46003.279774074072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46003.279774074072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46003.279774074072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46003.279774074072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46003.279774074072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46003.279774074072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46003.279774074072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46003.279774074072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46003.279774074072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46003.279774074072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46003.279774074072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46003.279774074072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46003.279774074072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46003.279774074072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46003.279774074072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46003.279774074072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46003.279774074072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46003.279774074072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46003.279774074072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46003.279774074072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46003.279774074072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46003.279774074072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46003.279774074072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46003.279774074072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46003.279774074072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46003.279774074072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46003.279774074072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46003.279774074072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46003.279774074072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46003.279774074072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46003.279774074072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46003.279774074072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46003.279774074072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46003.279774074072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46003.279774074072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46003.279774074072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46003.279774074072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46003.279774074072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46003.279774074072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46003.279774074072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46003.279774074072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46003.279774074072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46003.279774074072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46003.279774074072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46003.279774074072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46003.279774074072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46003.279774074072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46003.279774074072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46003.279774074072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46003.279774074072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46003.279774074072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46003.279774074072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46003.279774074072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46003.279774074072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46003.279774074072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46003.279774074072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46003.279774074072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46003.279774074072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46003.279774074072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46003.279774074072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46003.279774074072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46003.279774074072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46003.279774074072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46003.279774074072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46003.279774074072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46003.279774074072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46003.279774074072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46003.279774074072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46003.279774074072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46003.279774074072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46003.279774074072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46003.279774074072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46003.279774074072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46003.279774074072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46003.279774074072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46003.279774074072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46003.279774074072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46003.279774074072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46003.279774074072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46003.279774074072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46003.279774074072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46003.279774074072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46003.279774074072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46003.279774074072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46003.279774074072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46003.279774074072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46003.279774074072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46003.279774074072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46003.279774074072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46003.279774074072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46003.279774074072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46003.279774074072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46003.279774074072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46003.279774074072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46003.279774074072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46003.279774074072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46003.279774074072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46003.279774074072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46003.279774074072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46003.279774074072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46003.279774074072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46003.279774074072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46003.279774074072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46003.279774074072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46003.279774074072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46003.279774074072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46003.279774074072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46003.279774074072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46003.279774074072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46003.279774074072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46003.279774074072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46003.279774074072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46003.279774074072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46003.279774074072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46003.279774074072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46003.279774074072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46003.279774074072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46003.279774074072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46003.279774074072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46003.279774074072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46003.279774074072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46003.279774074072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46003.279774074072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46003.279774074072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46003.279774074072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46003.279774074072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46003.279774074072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46003.279774074072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46003.279774074072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46003.279774074072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46003.279774074072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46003.279774074072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46003.279774074072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46003.279774074072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46003.279774074072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46003.279774074072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46003.279774074072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46003.279774074072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46003.279774074072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46003.279774074072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46003.279774074072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46003.279774074072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46003.279774074072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46003.279774074072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46003.279774074072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46003.279774074072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46003.279774074072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46003.279774074072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46003.279774074072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46003.279774074072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46003.279774074072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46003.279774074072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46003.279774074072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46003.279774074072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46003.279774074072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46003.279774074072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46003.279774074072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46003.279774074072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46003.279774074072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46003.279774074072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46003.279774074072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46003.279774074072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46003.279774074072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46003.279774074072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46003.279774074072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46003.279774074072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46003.279774074072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46003.279774074072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46003.279774074072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46003.279774074072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46003.279774074072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46003.279774074072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46003.279774074072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46003.279774074072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46003.279774074072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46003.279774074072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46003.279774074072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46003.279774074072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46003.279774074072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46003.279774074072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46003.279774074072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46003.279774074072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46003.279774074072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46003.279774074072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46003.279774074072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46003.279774074072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46003.279774074072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46003.279774074072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46003.279774074072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46003.279774074072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46003.279774074072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46003.279774074072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46003.279774074072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46003.279774074072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46003.279774074072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46003.279774074072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46003.279774074072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46003.279774074072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46003.279774074072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46003.279774074072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46003.279774074072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46003.279774074072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46003.279774074072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46003.279774074072</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299.79905648147542</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4.4856305555513245</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5</v>
      </c>
      <c r="D4" s="87" t="s">
        <v>35235</v>
      </c>
      <c r="E4" s="90" t="s">
        <v>39106</v>
      </c>
      <c r="F4" s="91">
        <v>46003.199305555558</v>
      </c>
      <c r="G4" s="92">
        <f t="shared" ref="G4:G8" ca="1" si="1">IFERROR(NOW()-F4,"")</f>
        <v>8.0468518513953313E-2</v>
      </c>
      <c r="H4" s="91">
        <v>46003.149259259262</v>
      </c>
      <c r="I4" s="106" t="str">
        <f>IFERROR(VLOOKUP(D4,DB!A:F,6,0),"")</f>
        <v>SCECO+STB</v>
      </c>
      <c r="J4" s="106" t="str">
        <f>IFERROR(VLOOKUP(D4,DB!A:G,7,0),"")</f>
        <v>Weak</v>
      </c>
      <c r="K4" s="93" t="s">
        <v>39128</v>
      </c>
      <c r="L4" s="87" t="str">
        <f>IFERROR(VLOOKUP(D4,DB!A:I,9,0),"")</f>
        <v>Latis</v>
      </c>
    </row>
    <row r="5" spans="1:16" ht="15" customHeight="1">
      <c r="A5" s="106"/>
      <c r="B5" s="106" t="str">
        <f>IFERROR(VLOOKUP(D5,DB!A:K,11,0),"")</f>
        <v/>
      </c>
      <c r="C5" s="89"/>
      <c r="D5" s="87"/>
      <c r="E5" s="90"/>
      <c r="F5" s="91"/>
      <c r="G5" s="92">
        <f t="shared" ca="1" si="1"/>
        <v>46003.279774074072</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46003.279774074072</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46003.279774074072</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46003.279774074072</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46003.279774074072</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46003.279774074072</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46003.279774074072</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46003.279774074072</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46003.279774074072</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46003.279774074072</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46003.279774074072</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46003.279774074072</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46003.279774074072</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46003.279774074072</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46003.279774074072</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46003.279774074072</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46003.279774074072</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46003.279774074072</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46003.279774074072</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46003.279774074072</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46003.279774074072</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46003.279774074072</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46003.279774074072</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46003.279774074072</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46003.279774074072</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46003.279774074072</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46003.279774074072</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46003.279774074072</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46003.279774074072</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46003.279774074072</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46003.279774074072</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46003.279774074072</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46003.279774074072</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46003.279774074072</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46003.279774074072</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46003.279774074072</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46003.279774074072</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46003.279774074072</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46003.279774074072</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46003.279774074072</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46003.279774074072</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46003.279774074072</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46003.279774074072</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46003.279774074072</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46003.279774074072</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46003.279774074072</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46003.279774074072</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46003.279774074072</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46003.279774074072</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46003.279774074072</v>
      </c>
      <c r="H54" s="91"/>
      <c r="I54" s="106" t="str">
        <f>IFERROR(VLOOKUP(D54,DB!A:F,6,0),"")</f>
        <v/>
      </c>
      <c r="J54" s="106" t="str">
        <f>IFERROR(VLOOKUP(D54,DB!A:G,7,0),"")</f>
        <v/>
      </c>
      <c r="K54" s="93"/>
      <c r="L54" s="87"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topLeftCell="K12" workbookViewId="0">
      <selection activeCell="K8" sqref="K8"/>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111.4477138888833</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39111</v>
      </c>
      <c r="F3" s="38">
        <v>45926.188877314817</v>
      </c>
      <c r="G3" s="101">
        <f t="shared" ref="G3" ca="1" si="0">IFERROR(NOW()-F3,"")</f>
        <v>77.090896759254974</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39111</v>
      </c>
      <c r="F4" s="103">
        <v>45948.661111111112</v>
      </c>
      <c r="G4" s="104">
        <f t="shared" ref="G4" ca="1" si="1">IFERROR(NOW()-F4,"")</f>
        <v>54.618662962959206</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21.906475462958042</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6.1722856481428607</v>
      </c>
      <c r="H6" s="38">
        <v>45997.093599537038</v>
      </c>
      <c r="I6" s="37" t="str">
        <f>IFERROR(VLOOKUP(D6,[1]DB!A:F,6,0),"")</f>
        <v>SCECO</v>
      </c>
      <c r="J6" s="37" t="str">
        <f>IFERROR(VLOOKUP(D6,[1]DB!A:G,7,0),"")</f>
        <v>In progress</v>
      </c>
      <c r="K6" s="37" t="s">
        <v>39139</v>
      </c>
      <c r="L6" s="37" t="str">
        <f>IFERROR(VLOOKUP(D6,[1]DB!A:I,9,0),"")</f>
        <v>Latis</v>
      </c>
      <c r="M6" s="37"/>
    </row>
    <row r="7" spans="1:13">
      <c r="A7" s="37" t="s">
        <v>39140</v>
      </c>
      <c r="B7" s="37" t="str">
        <f>IFERROR(VLOOKUP(D7,[1]DB!A:K,11,0),"")</f>
        <v>R5</v>
      </c>
      <c r="C7" s="37">
        <v>1</v>
      </c>
      <c r="D7" s="37" t="s">
        <v>33475</v>
      </c>
      <c r="E7" s="37" t="s">
        <v>39106</v>
      </c>
      <c r="F7" s="38">
        <v>46002.119513888887</v>
      </c>
      <c r="G7" s="129">
        <f ca="1">IFERROR(NOW()-F7,"")</f>
        <v>1.1602601851845975</v>
      </c>
      <c r="H7" s="38">
        <v>46002.086875000001</v>
      </c>
      <c r="I7" s="37" t="str">
        <f>IFERROR(VLOOKUP(D7,[1]DB!A:F,6,0),"")</f>
        <v>SCECO</v>
      </c>
      <c r="J7" s="37" t="str">
        <f>IFERROR(VLOOKUP(D7,[1]DB!A:G,7,0),"")</f>
        <v>Good</v>
      </c>
      <c r="K7" s="99" t="s">
        <v>39141</v>
      </c>
      <c r="L7" s="37" t="str">
        <f>IFERROR(VLOOKUP(D7,[1]DB!A:I,9,0),"")</f>
        <v>Latis</v>
      </c>
      <c r="M7" s="37"/>
    </row>
    <row r="8" spans="1:13">
      <c r="A8" s="99" t="s">
        <v>39142</v>
      </c>
      <c r="B8" s="99" t="str">
        <f>IFERROR(VLOOKUP(D8,[1]DB!A:K,11,0),"")</f>
        <v>R5</v>
      </c>
      <c r="C8" s="99">
        <v>1</v>
      </c>
      <c r="D8" s="99" t="s">
        <v>33096</v>
      </c>
      <c r="E8" s="99" t="s">
        <v>39106</v>
      </c>
      <c r="F8" s="130">
        <v>46003.233067129629</v>
      </c>
      <c r="G8" s="101">
        <f t="shared" ref="G8:G62" ca="1" si="3">IFERROR(NOW()-F8,"")</f>
        <v>4.6706944442121312E-2</v>
      </c>
      <c r="H8" s="130">
        <v>46003.232372685183</v>
      </c>
      <c r="I8" s="99" t="str">
        <f>IFERROR(VLOOKUP(D8,[1]DB!A:F,6,0),"")</f>
        <v>SCECO</v>
      </c>
      <c r="J8" s="99" t="str">
        <f>IFERROR(VLOOKUP(D8,[1]DB!A:G,7,0),"")</f>
        <v>Dead</v>
      </c>
      <c r="K8" s="99" t="s">
        <v>39143</v>
      </c>
      <c r="L8" s="99" t="str">
        <f>IFERROR(VLOOKUP(D8,[1]DB!A:I,9,0),"")</f>
        <v>Latis</v>
      </c>
      <c r="M8" s="99"/>
    </row>
    <row r="9" spans="1:13">
      <c r="A9" s="151"/>
      <c r="B9" s="151" t="str">
        <f>IFERROR(VLOOKUP(D9,[1]DB!A:K,11,0),"")</f>
        <v/>
      </c>
      <c r="C9" s="151"/>
      <c r="D9" s="151"/>
      <c r="E9" s="151"/>
      <c r="F9" s="152"/>
      <c r="G9" s="153">
        <f t="shared" ca="1" si="3"/>
        <v>46003.279774074072</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46003.279774074072</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46003.279774074072</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46003.279774074072</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46003.279774074072</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46003.279774074072</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46003.279774074072</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46003.279774074072</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46003.279774074072</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46003.279774074072</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46003.279774074072</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46003.279774074072</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46003.279774074072</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46003.279774074072</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46003.279774074072</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46003.279774074072</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46003.279774074072</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46003.279774074072</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46003.279774074072</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46003.279774074072</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46003.279774074072</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46003.279774074072</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46003.279774074072</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46003.279774074072</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46003.279774074072</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46003.279774074072</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46003.279774074072</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46003.279774074072</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46003.279774074072</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46003.279774074072</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46003.279774074072</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46003.279774074072</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46003.279774074072</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46003.279774074072</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46003.279774074072</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46003.279774074072</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46003.279774074072</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46003.279774074072</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46003.279774074072</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46003.279774074072</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46003.279774074072</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46003.279774074072</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46003.279774074072</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46003.279774074072</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46003.279774074072</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46003.279774074072</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46003.279774074072</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46003.279774074072</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46003.279774074072</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46003.279774074072</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46003.279774074072</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46003.279774074072</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46003.279774074072</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46003.279774074072</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ref="G63:G69" ca="1" si="4">IFERROR(NOW()-F63,"")</f>
        <v>46003.279774074072</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46003.279774074072</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46003.279774074072</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46003.279774074072</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46003.279774074072</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46003.279774074072</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46003.279774074072</v>
      </c>
      <c r="H69" s="152"/>
      <c r="I69" s="151" t="str">
        <f>IFERROR(VLOOKUP(D69,[1]DB!A:F,6,0),"")</f>
        <v/>
      </c>
      <c r="J69" s="151" t="str">
        <f>IFERROR(VLOOKUP(D69,[1]DB!A:G,7,0),"")</f>
        <v/>
      </c>
      <c r="K69" s="151"/>
      <c r="L69" s="151" t="str">
        <f>IFERROR(VLOOKUP(D69,[1]DB!A:I,9,0),"")</f>
        <v/>
      </c>
      <c r="M69" s="151"/>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8"/>
  <sheetViews>
    <sheetView tabSelected="1" workbookViewId="0">
      <selection activeCell="K3" sqref="K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39144</v>
      </c>
      <c r="B2" s="114" t="str">
        <f>IFERROR(VLOOKUP(D2,DB!A:K,11,0),"")</f>
        <v>R6</v>
      </c>
      <c r="C2" s="115">
        <v>1</v>
      </c>
      <c r="D2" s="114" t="s">
        <v>33985</v>
      </c>
      <c r="E2" s="136" t="s">
        <v>39106</v>
      </c>
      <c r="F2" s="116" t="s">
        <v>39145</v>
      </c>
      <c r="G2" s="72" t="str">
        <f t="shared" ref="G2:G46" ca="1" si="0">IFERROR(NOW()-F2,"-")</f>
        <v>-</v>
      </c>
      <c r="H2" s="116">
        <v>46003.265057870369</v>
      </c>
      <c r="I2" s="114" t="str">
        <f>IFERROR(VLOOKUP(D2,DB!A:F,6,0),"")</f>
        <v>SCECO</v>
      </c>
      <c r="J2" s="114" t="str">
        <f>IFERROR(VLOOKUP(D2,DB!A:G,7,0),"")</f>
        <v>Dead+No BB Design</v>
      </c>
      <c r="K2" s="117" t="s">
        <v>39146</v>
      </c>
      <c r="L2" s="131" t="str">
        <f>IFERROR(VLOOKUP(D2,DB!A:I,9,0),"")</f>
        <v>Latis</v>
      </c>
    </row>
    <row r="3" spans="1:16382" ht="31.5" customHeight="1">
      <c r="A3" s="113" t="s">
        <v>39147</v>
      </c>
      <c r="B3" s="114" t="str">
        <f>IFERROR(VLOOKUP(D3,DB!A:K,11,0),"")</f>
        <v>R6</v>
      </c>
      <c r="C3" s="115">
        <v>1</v>
      </c>
      <c r="D3" s="114" t="s">
        <v>31114</v>
      </c>
      <c r="E3" s="136" t="s">
        <v>39106</v>
      </c>
      <c r="F3" s="116">
        <v>46003.267650462964</v>
      </c>
      <c r="G3" s="72">
        <f t="shared" ca="1" si="0"/>
        <v>1.2123611108108889E-2</v>
      </c>
      <c r="H3" s="116">
        <v>46003.267581018517</v>
      </c>
      <c r="I3" s="114" t="str">
        <f>IFERROR(VLOOKUP(D3,DB!A:F,6,0),"")</f>
        <v>SCECO</v>
      </c>
      <c r="J3" s="114" t="str">
        <f>IFERROR(VLOOKUP(D3,DB!A:G,7,0),"")</f>
        <v>Vandalized</v>
      </c>
      <c r="K3" s="117" t="s">
        <v>39148</v>
      </c>
      <c r="L3" s="131" t="str">
        <f>IFERROR(VLOOKUP(D3,DB!A:I,9,0),"")</f>
        <v>Latis</v>
      </c>
    </row>
    <row r="4" spans="1:16382" ht="31.5" customHeight="1">
      <c r="A4" s="113"/>
      <c r="B4" s="114" t="str">
        <f>IFERROR(VLOOKUP(D4,DB!A:K,11,0),"")</f>
        <v/>
      </c>
      <c r="C4" s="115"/>
      <c r="D4" s="114"/>
      <c r="E4" s="136"/>
      <c r="F4" s="116"/>
      <c r="G4" s="72">
        <f t="shared" ca="1" si="0"/>
        <v>46003.279774074072</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46003.279774074072</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46003.279774074072</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46003.279774074072</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46003.279774074072</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46003.279774074072</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46003.279774074072</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46003.279774074072</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46003.279774074072</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46003.279774074072</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46003.279774074072</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46003.279774074072</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46003.279774074072</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46003.279774074072</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46003.279774074072</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46003.279774074072</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46003.279774074072</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46003.279774074072</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46003.279774074072</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46003.279774074072</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46003.279774074072</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46003.279774074072</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46003.279774074072</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46003.279774074072</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46003.279774074072</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46003.279774074072</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46003.279774074072</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46003.279774074072</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46003.279774074072</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46003.279774074072</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46003.279774074072</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46003.279774074072</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46003.279774074072</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46003.279774074072</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46003.279774074072</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46003.279774074072</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46003.279774074072</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46003.279774074072</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46003.279774074072</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46003.279774074072</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46003.279774074072</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46003.279774074072</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46003.279774074072</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ref="G47:G110" ca="1" si="1">IFERROR(NOW()-F47,"-")</f>
        <v>46003.279774074072</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46003.279774074072</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46003.279774074072</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46003.279774074072</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46003.279774074072</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46003.279774074072</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46003.279774074072</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46003.279774074072</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46003.279774074072</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46003.279774074072</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46003.279774074072</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46003.279774074072</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46003.279774074072</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46003.279774074072</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46003.279774074072</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46003.279774074072</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46003.279774074072</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46003.279774074072</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46003.279774074072</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46003.279774074072</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46003.279774074072</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46003.279774074072</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46003.279774074072</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46003.279774074072</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46003.279774074072</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46003.279774074072</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46003.279774074072</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46003.279774074072</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46003.279774074072</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46003.279774074072</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46003.279774074072</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46003.279774074072</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46003.279774074072</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46003.279774074072</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46003.279774074072</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46003.279774074072</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46003.279774074072</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46003.279774074072</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46003.279774074072</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46003.279774074072</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46003.279774074072</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46003.279774074072</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46003.279774074072</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46003.279774074072</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46003.279774074072</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46003.279774074072</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46003.279774074072</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46003.279774074072</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46003.279774074072</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46003.279774074072</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46003.279774074072</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46003.279774074072</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46003.279774074072</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46003.279774074072</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46003.279774074072</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46003.279774074072</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46003.279774074072</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46003.279774074072</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46003.279774074072</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46003.279774074072</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46003.279774074072</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46003.279774074072</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46003.279774074072</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46003.279774074072</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ref="G111:G174" ca="1" si="2">IFERROR(NOW()-F111,"-")</f>
        <v>46003.279774074072</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46003.279774074072</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46003.279774074072</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46003.279774074072</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46003.279774074072</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46003.279774074072</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46003.279774074072</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46003.279774074072</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46003.279774074072</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46003.279774074072</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46003.279774074072</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46003.279774074072</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46003.279774074072</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46003.279774074072</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46003.279774074072</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46003.279774074072</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46003.279774074072</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46003.279774074072</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46003.279774074072</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46003.279774074072</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46003.279774074072</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46003.279774074072</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46003.279774074072</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46003.279774074072</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46003.279774074072</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46003.279774074072</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46003.279774074072</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46003.279774074072</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46003.279774074072</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46003.279774074072</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46003.279774074072</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46003.279774074072</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46003.279774074072</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46003.279774074072</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46003.279774074072</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46003.279774074072</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46003.279774074072</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46003.279774074072</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46003.279774074072</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46003.279774074072</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46003.279774074072</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46003.279774074072</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46003.279774074072</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46003.279774074072</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46003.279774074072</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46003.279774074072</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46003.279774074072</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46003.279774074072</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46003.279774074072</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46003.279774074072</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46003.279774074072</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46003.279774074072</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46003.279774074072</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46003.279774074072</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46003.279774074072</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46003.279774074072</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46003.279774074072</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46003.279774074072</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46003.279774074072</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46003.279774074072</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46003.279774074072</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46003.279774074072</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46003.279774074072</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46003.279774074072</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ref="G175:G238" ca="1" si="3">IFERROR(NOW()-F175,"-")</f>
        <v>46003.279774074072</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46003.279774074072</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46003.279774074072</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46003.279774074072</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46003.279774074072</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46003.279774074072</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46003.279774074072</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46003.279774074072</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46003.279774074072</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46003.279774074072</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46003.279774074072</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46003.279774074072</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46003.279774074072</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46003.279774074072</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46003.279774074072</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46003.279774074072</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46003.279774074072</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46003.279774074072</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46003.279774074072</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46003.279774074072</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46003.279774074072</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46003.279774074072</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46003.279774074072</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46003.279774074072</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46003.279774074072</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46003.279774074072</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46003.279774074072</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46003.279774074072</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46003.279774074072</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46003.279774074072</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46003.279774074072</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46003.279774074072</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46003.279774074072</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46003.279774074072</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46003.279774074072</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46003.279774074072</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46003.279774074072</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46003.279774074072</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46003.279774074072</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46003.279774074072</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46003.279774074072</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46003.279774074072</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46003.279774074072</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46003.279774074072</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46003.279774074072</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46003.279774074072</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46003.279774074072</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46003.279774074072</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46003.279774074072</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46003.279774074072</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46003.279774074072</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46003.279774074072</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46003.279774074072</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46003.279774074072</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46003.279774074072</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46003.279774074072</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46003.279774074072</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46003.279774074072</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46003.279774074072</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46003.279774074072</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46003.279774074072</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46003.279774074072</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46003.279774074072</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46003.279774074072</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ref="G239:G302" ca="1" si="4">IFERROR(NOW()-F239,"-")</f>
        <v>46003.279774074072</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46003.279774074072</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46003.279774074072</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46003.279774074072</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46003.279774074072</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46003.279774074072</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46003.279774074072</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46003.279774074072</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46003.279774074072</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46003.279774074072</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46003.279774074072</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46003.279774074072</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46003.279774074072</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46003.279774074072</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46003.279774074072</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46003.279774074072</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46003.279774074072</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46003.279774074072</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46003.279774074072</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46003.279774074072</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46003.279774074072</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46003.279774074072</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46003.279774074072</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46003.279774074072</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46003.279774074072</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46003.279774074072</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46003.279774074072</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46003.279774074072</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46003.279774074072</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46003.279774074072</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46003.279774074072</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46003.279774074072</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46003.279774074072</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46003.279774074072</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46003.279774074072</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46003.279774074072</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46003.279774074072</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46003.279774074072</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46003.279774074072</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46003.279774074072</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46003.279774074072</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46003.279774074072</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46003.279774074072</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46003.279774074072</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46003.279774074072</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46003.279774074072</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46003.279774074072</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46003.279774074072</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46003.279774074072</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46003.279774074072</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46003.279774074072</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46003.279774074072</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46003.279774074072</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46003.279774074072</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46003.279774074072</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46003.279774074072</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46003.279774074072</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46003.279774074072</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46003.279774074072</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46003.279774074072</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46003.279774074072</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46003.279774074072</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46003.279774074072</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46003.279774074072</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ref="G303:G366" ca="1" si="5">IFERROR(NOW()-F303,"-")</f>
        <v>46003.279774074072</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46003.279774074072</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46003.279774074072</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46003.279774074072</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46003.279774074072</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46003.279774074072</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46003.279774074072</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46003.279774074072</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46003.279774074072</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46003.279774074072</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46003.279774074072</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46003.279774074072</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46003.279774074072</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46003.279774074072</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46003.279774074072</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46003.279774074072</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46003.279774074072</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46003.279774074072</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46003.279774074072</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46003.279774074072</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46003.279774074072</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46003.279774074072</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46003.279774074072</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46003.279774074072</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46003.279774074072</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46003.279774074072</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46003.279774074072</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46003.279774074072</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46003.279774074072</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46003.279774074072</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46003.279774074072</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46003.279774074072</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46003.279774074072</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46003.279774074072</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46003.279774074072</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46003.279774074072</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46003.279774074072</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46003.279774074072</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46003.279774074072</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46003.279774074072</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46003.279774074072</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46003.279774074072</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46003.279774074072</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46003.279774074072</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46003.279774074072</v>
      </c>
      <c r="H347" s="116"/>
      <c r="I347" s="114" t="str">
        <f>IFERROR(VLOOKUP(D347,DB!A:F,6,0),"")</f>
        <v/>
      </c>
      <c r="J347" s="114" t="str">
        <f>IFERROR(VLOOKUP(D347,DB!A:G,7,0),"")</f>
        <v/>
      </c>
      <c r="K347" s="117"/>
      <c r="L347" s="131" t="str">
        <f>IFERROR(VLOOKUP(D347,DB!A:I,9,0),"")</f>
        <v/>
      </c>
    </row>
    <row r="348" spans="1:12" ht="31.5" customHeight="1">
      <c r="A348" s="137"/>
      <c r="B348" s="138" t="str">
        <f>IFERROR(VLOOKUP(D348,DB!A:K,11,0),"")</f>
        <v/>
      </c>
      <c r="C348" s="139"/>
      <c r="D348" s="138"/>
      <c r="E348" s="136"/>
      <c r="F348" s="140"/>
      <c r="G348" s="141">
        <f t="shared" ca="1" si="5"/>
        <v>46003.279774074072</v>
      </c>
      <c r="H348" s="140"/>
      <c r="I348" s="138" t="str">
        <f>IFERROR(VLOOKUP(D348,DB!A:F,6,0),"")</f>
        <v/>
      </c>
      <c r="J348" s="138" t="str">
        <f>IFERROR(VLOOKUP(D348,DB!A:G,7,0),"")</f>
        <v/>
      </c>
      <c r="K348" s="142"/>
      <c r="L348" s="143" t="str">
        <f>IFERROR(VLOOKUP(D348,DB!A:I,9,0),"")</f>
        <v/>
      </c>
    </row>
  </sheetData>
  <dataValidations count="2">
    <dataValidation allowBlank="1" showInputMessage="1" showErrorMessage="1" sqref="E1" xr:uid="{9E1BC488-8814-4F8A-8DBE-742B3278AB71}"/>
    <dataValidation type="list" allowBlank="1" showInputMessage="1" showErrorMessage="1" sqref="E2:E3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2025-12-12T03:44:52Z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