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411" documentId="120_S{2AC9BD13-BADA-5192-A53E-5A8FF88502F6}" xr6:coauthVersionLast="47" xr6:coauthVersionMax="47" xr10:uidLastSave="{FDC5E212-BC7E-42AE-9941-2F8CDA7549C3}"/>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3" l="1"/>
  <c r="D3" i="3"/>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G3" i="9"/>
  <c r="G4"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G2" i="1"/>
  <c r="B5" i="5"/>
  <c r="G5" i="5"/>
  <c r="I5" i="5"/>
  <c r="J5" i="5"/>
  <c r="L5"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<sst xmlns="http://schemas.openxmlformats.org/spreadsheetml/2006/main" count="180297" uniqueCount="39133">
  <si>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</si>
  <si>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</si>
  <si>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</si>
  <si>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</si>
  <si>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</si>
  <si>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</si>
  <si>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</si>
  <si>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</si>
  <si>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</si>
  <si>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</si>
  <si>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</si>
  <si>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</si>
  <si>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</si>
  <si>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</si>
  <si>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</si>
  <si>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</si>
  <si>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</si>
  <si>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</si>
  <si>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</si>
  <si>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</si>
  <si>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</si>
  <si>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</si>
  <si>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</si>
  <si>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</si>
  <si>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</si>
  <si>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</si>
  <si>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</si>
  <si>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</si>
  <si>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</si>
  <si>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</si>
  <si>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</si>
  <si>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</si>
  <si>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</si>
  <si>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</si>
  <si>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</si>
  <si>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</si>
  <si>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</si>
  <si>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</si>
  <si>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</si>
  <si>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</si>
  <si>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</si>
  <si>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</si>
  <si>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</si>
  <si>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</si>
  <si>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</si>
  <si>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</si>
  <si>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</si>
  <si>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</si>
  <si>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</si>
  <si>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</si>
  <si>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</si>
  <si>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</si>
  <si>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</si>
  <si>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</si>
  <si>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</si>
  <si>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</si>
  <si>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</si>
  <si>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</si>
  <si>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</si>
  <si>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</si>
  <si>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</si>
  <si>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</si>
  <si>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</si>
  <si>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</si>
  <si>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</si>
  <si>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</si>
  <si>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</si>
  <si>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</si>
  <si>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</si>
  <si>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</si>
  <si>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</si>
  <si>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</si>
  <si>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</si>
  <si>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</si>
  <si>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</si>
  <si>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</si>
  <si>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</si>
  <si>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</si>
  <si>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</si>
  <si>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</si>
  <si>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</si>
  <si>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</si>
  <si>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</si>
  <si>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</si>
  <si>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</si>
  <si>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</si>
  <si>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</si>
  <si>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</si>
  <si>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</si>
  <si>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</si>
  <si>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</si>
  <si>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</si>
  <si>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</si>
  <si>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</si>
  <si>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</si>
  <si>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</si>
  <si>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</si>
  <si>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</si>
  <si>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</si>
  <si>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</si>
  <si>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</si>
  <si>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</si>
  <si>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</si>
  <si>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</si>
  <si>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</si>
  <si>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</si>
  <si>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</si>
  <si>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</si>
  <si>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</si>
  <si>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</si>
  <si>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</si>
  <si>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</si>
  <si>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</si>
  <si>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</si>
  <si>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</si>
  <si>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</si>
  <si>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</si>
  <si>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</si>
  <si>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</si>
  <si>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</si>
  <si>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</si>
  <si>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</si>
  <si>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</si>
  <si>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</si>
  <si>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</si>
  <si>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</si>
  <si>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</si>
  <si>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</si>
  <si>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</si>
  <si>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</si>
  <si>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</si>
  <si>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</si>
  <si>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</si>
  <si>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</si>
  <si>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</si>
  <si>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</si>
  <si>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</si>
  <si>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</si>
  <si>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</si>
  <si>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</si>
  <si>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</si>
  <si>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</si>
  <si>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</si>
  <si>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</si>
  <si>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</si>
  <si>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</si>
  <si>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</si>
  <si>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</si>
  <si>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</si>
  <si>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</si>
  <si>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</si>
  <si>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</si>
  <si>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</si>
  <si>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</si>
  <si>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</si>
  <si>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</si>
  <si>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</si>
  <si>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</si>
  <si>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</si>
  <si>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</si>
  <si>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</si>
  <si>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</si>
  <si>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</si>
  <si>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</si>
  <si>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</si>
  <si>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</si>
  <si>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</si>
  <si>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</si>
  <si>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</si>
  <si>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</si>
  <si>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</si>
  <si>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</si>
  <si>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</si>
  <si>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</si>
  <si>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</si>
  <si>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</si>
  <si>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</si>
  <si>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</si>
  <si>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</si>
  <si>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</si>
  <si>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</si>
  <si>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</si>
  <si>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</si>
  <si>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</si>
  <si>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</si>
  <si>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</si>
  <si>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</si>
  <si>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</si>
  <si>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</si>
  <si>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</si>
  <si>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</si>
  <si>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</si>
  <si>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</si>
  <si>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</si>
  <si>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</si>
  <si>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</si>
  <si>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</si>
  <si>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</si>
  <si>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</si>
  <si>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</si>
  <si>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</si>
  <si>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</si>
  <si>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</si>
  <si>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</si>
  <si>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</si>
  <si>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</si>
  <si>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</si>
  <si>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</si>
  <si>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</si>
  <si>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</si>
  <si>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</si>
  <si>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</si>
  <si>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</si>
  <si>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</si>
  <si>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</si>
  <si>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</si>
  <si>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</si>
  <si>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</si>
  <si>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</si>
  <si>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</si>
  <si>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</si>
  <si>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</si>
  <si>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</si>
  <si>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</si>
  <si>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</si>
  <si>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</si>
  <si>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</si>
  <si>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</si>
  <si>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</si>
  <si>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</si>
  <si>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</si>
  <si>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</si>
  <si>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</si>
  <si>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</si>
  <si>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</si>
  <si>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</si>
  <si>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</si>
  <si>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</si>
  <si>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</si>
  <si>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</si>
  <si>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</si>
  <si>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</si>
  <si>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</si>
  <si>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</si>
  <si>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</si>
  <si>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</si>
  <si>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</si>
  <si>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</si>
  <si>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</si>
  <si>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</si>
  <si>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</si>
  <si>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</si>
  <si>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</si>
  <si>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</si>
  <si>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</si>
  <si>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</si>
  <si>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</si>
  <si>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</si>
  <si>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</si>
  <si>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</si>
  <si>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</si>
  <si>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</si>
  <si>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</si>
  <si>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</si>
  <si>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</si>
  <si>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</si>
  <si>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</si>
  <si>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</si>
  <si>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</si>
  <si>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</si>
  <si>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</si>
  <si>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</si>
  <si>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</si>
  <si>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</si>
  <si>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</si>
  <si>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</si>
  <si>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</si>
  <si>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</si>
  <si>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</si>
  <si>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</si>
  <si>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</si>
  <si>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</si>
  <si>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</si>
  <si>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</si>
  <si>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</si>
  <si>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</si>
  <si>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</si>
  <si>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</si>
  <si>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</si>
  <si>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</si>
  <si>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</si>
  <si>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</si>
  <si>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</si>
  <si>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</si>
  <si>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</si>
  <si>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</si>
  <si>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</si>
  <si>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</si>
  <si>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</si>
  <si>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</si>
  <si>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</si>
  <si>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</si>
  <si>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</si>
  <si>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</si>
  <si>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</si>
  <si>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</si>
  <si>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</si>
  <si>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</si>
  <si>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</si>
  <si>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</si>
  <si>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</si>
  <si>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</si>
  <si>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</si>
  <si>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</si>
  <si>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</si>
  <si>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</si>
  <si>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</si>
  <si>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</si>
  <si>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</si>
  <si>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</si>
  <si>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</si>
  <si>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</si>
  <si>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</si>
  <si>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</si>
  <si>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</si>
  <si>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</si>
  <si>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</si>
  <si>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</si>
  <si>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</si>
  <si>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</si>
  <si>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</si>
  <si>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</si>
  <si>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</si>
  <si>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</si>
  <si>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</si>
  <si>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</si>
  <si>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</si>
  <si>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</si>
  <si>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</si>
  <si>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</si>
  <si>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</si>
  <si>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</si>
  <si>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</si>
  <si>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</si>
  <si>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</si>
  <si>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</si>
  <si>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</si>
  <si>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</si>
  <si>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</si>
  <si>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</si>
  <si>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</si>
  <si>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</si>
  <si>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</si>
  <si>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</si>
  <si>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</si>
  <si>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</si>
  <si>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</si>
  <si>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</si>
  <si>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</si>
  <si>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</si>
  <si>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</si>
  <si>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</si>
  <si>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</si>
  <si>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</si>
  <si>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</si>
  <si>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</si>
  <si>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</si>
  <si>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</si>
  <si>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</si>
  <si>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</si>
  <si>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</si>
  <si>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</si>
  <si>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</si>
  <si>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</si>
  <si>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</si>
  <si>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</si>
  <si>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</si>
  <si>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</si>
  <si>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</si>
  <si>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</si>
  <si>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</si>
  <si>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</si>
  <si>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</si>
  <si>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</si>
  <si>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</si>
  <si>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</si>
  <si>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</si>
  <si>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</si>
  <si>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</si>
  <si>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</si>
  <si>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</si>
  <si>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</si>
  <si>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</si>
  <si>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</si>
  <si>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</si>
  <si>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</si>
  <si>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</si>
  <si>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</si>
  <si>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</si>
  <si>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</si>
  <si>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</si>
  <si>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</si>
  <si>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</si>
  <si>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</si>
  <si>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</si>
  <si>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</si>
  <si>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</si>
  <si>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</si>
  <si>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</si>
  <si>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</si>
  <si>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</si>
  <si>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</si>
  <si>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</si>
  <si>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</si>
  <si>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</si>
  <si>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</si>
  <si>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</si>
  <si>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</si>
  <si>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</si>
  <si>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</si>
  <si>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</si>
  <si>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</si>
  <si>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</si>
  <si>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</si>
  <si>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</si>
  <si>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</si>
  <si>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</si>
  <si>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</si>
  <si>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</si>
  <si>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</si>
  <si>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</si>
  <si>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</si>
  <si>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</si>
  <si>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</si>
  <si>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</si>
  <si>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</si>
  <si>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</si>
  <si>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</si>
  <si>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</si>
  <si>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</si>
  <si>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</si>
  <si>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</si>
  <si>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</si>
  <si>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</si>
  <si>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</si>
  <si>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</si>
  <si>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</si>
  <si>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</si>
  <si>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</si>
  <si>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</si>
  <si>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</si>
  <si>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</si>
  <si>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</si>
  <si>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</si>
  <si>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</si>
  <si>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</si>
  <si>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</si>
  <si>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</si>
  <si>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</si>
  <si>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</si>
  <si>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</si>
  <si>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</si>
  <si>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</si>
  <si>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</si>
  <si>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</si>
  <si>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</si>
  <si>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</si>
  <si>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</si>
  <si>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</si>
  <si>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</si>
  <si>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</si>
  <si>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</si>
  <si>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</si>
  <si>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</si>
  <si>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</si>
  <si>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</si>
  <si>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</si>
  <si>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</si>
  <si>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</si>
  <si>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</si>
  <si>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</si>
  <si>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</si>
  <si>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</si>
  <si>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</si>
  <si>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</si>
  <si>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</si>
  <si>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</si>
  <si>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</si>
  <si>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</si>
  <si>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</si>
  <si>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</si>
  <si>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</si>
  <si>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</si>
  <si>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</si>
  <si>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</si>
  <si>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</si>
  <si>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</si>
  <si>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</si>
  <si>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</si>
  <si>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</si>
  <si>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</si>
  <si>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</si>
  <si>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</si>
  <si>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</si>
  <si>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</si>
  <si>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</si>
  <si>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</si>
  <si>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</si>
  <si>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</si>
  <si>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</si>
  <si>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</si>
  <si>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</si>
  <si>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</si>
  <si>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</si>
  <si>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</si>
  <si>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</si>
  <si>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</si>
  <si>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</si>
  <si>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</si>
  <si>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</si>
  <si>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</si>
  <si>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</si>
  <si>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</si>
  <si>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</si>
  <si>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</si>
  <si>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</si>
  <si>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</si>
  <si>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</si>
  <si>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</si>
  <si>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</si>
  <si>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</si>
  <si>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</si>
  <si>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</si>
  <si>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</si>
  <si>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</si>
  <si>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</si>
  <si>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</si>
  <si>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</si>
  <si>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</si>
  <si>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</si>
  <si>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</si>
  <si>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</si>
  <si>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</si>
  <si>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</si>
  <si>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</si>
  <si>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</si>
  <si>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</si>
  <si>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</si>
  <si>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</si>
  <si>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</si>
  <si>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</si>
  <si>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</si>
  <si>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</si>
  <si>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</si>
  <si>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</si>
  <si>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</si>
  <si>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</si>
  <si>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</si>
  <si>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</si>
  <si>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</si>
  <si>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</si>
  <si>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</si>
  <si>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</si>
  <si>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</si>
  <si>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</si>
  <si>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</si>
  <si>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</si>
  <si>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</si>
  <si>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</si>
  <si>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</si>
  <si>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</si>
  <si>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</si>
  <si>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</si>
  <si>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</si>
  <si>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</si>
  <si>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</si>
  <si>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</si>
  <si>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</si>
  <si>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</si>
  <si>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</si>
  <si>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</si>
  <si>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</si>
  <si>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</si>
  <si>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</si>
  <si>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</si>
  <si>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</si>
  <si>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</si>
  <si>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</si>
  <si>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</si>
  <si>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</si>
  <si>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</si>
  <si>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</si>
  <si>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</si>
  <si>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</si>
  <si>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</si>
  <si>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</si>
  <si>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</si>
  <si>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</si>
  <si>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</si>
  <si>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</si>
  <si>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</si>
  <si>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</si>
  <si>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</si>
  <si>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</si>
  <si>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</si>
  <si>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</si>
  <si>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</si>
  <si>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</si>
  <si>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</si>
  <si>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</si>
  <si>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</si>
  <si>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</si>
  <si>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</si>
  <si>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</si>
  <si>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</si>
  <si>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</si>
  <si>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</si>
  <si>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</si>
  <si>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</si>
  <si>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</si>
  <si>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</si>
  <si>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</si>
  <si>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</si>
  <si>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</si>
  <si>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</si>
  <si>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</si>
  <si>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</si>
  <si>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</si>
  <si>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</si>
  <si>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</si>
  <si>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</si>
  <si>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</si>
  <si>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</si>
  <si>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</si>
  <si>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</si>
  <si>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</si>
  <si>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</si>
  <si>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</si>
  <si>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</si>
  <si>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</si>
  <si>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</si>
  <si>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</si>
  <si>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</si>
  <si>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</si>
  <si>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</si>
  <si>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</si>
  <si>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</si>
  <si>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</si>
  <si>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</si>
  <si>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</si>
  <si>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</si>
  <si>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</si>
  <si>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</si>
  <si>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</si>
  <si>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</si>
  <si>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</si>
  <si>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</si>
  <si>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</si>
  <si>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</si>
  <si>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</si>
  <si>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</si>
  <si>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</si>
  <si>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</si>
  <si>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</si>
  <si>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</si>
  <si>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</si>
  <si>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</si>
  <si>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</si>
  <si>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</si>
  <si>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</si>
  <si>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</si>
  <si>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</si>
  <si>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</si>
  <si>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</si>
  <si>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</si>
  <si>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</si>
  <si>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</si>
  <si>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</si>
  <si>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</si>
  <si>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</si>
  <si>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</si>
  <si>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</si>
  <si>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</si>
  <si>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</si>
  <si>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</si>
  <si>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</si>
  <si>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</si>
  <si>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</si>
  <si>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</si>
  <si>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</si>
  <si>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</si>
  <si>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</si>
  <si>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</si>
  <si>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</si>
  <si>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</si>
  <si>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</si>
  <si>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</si>
  <si>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</si>
  <si>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</si>
  <si>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</si>
  <si>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</si>
  <si>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</si>
  <si>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</si>
  <si>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</si>
  <si>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</si>
  <si>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</si>
  <si>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</si>
  <si>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</si>
  <si>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</si>
  <si>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</si>
  <si>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</si>
  <si>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</si>
  <si>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</si>
  <si>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</si>
  <si>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</si>
  <si>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</si>
  <si>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</si>
  <si>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</si>
  <si>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</si>
  <si>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</si>
  <si>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</si>
  <si>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</si>
  <si>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</si>
  <si>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</si>
  <si>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</si>
  <si>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</si>
  <si>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</si>
  <si>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</si>
  <si>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</si>
  <si>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</si>
  <si>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</si>
  <si>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</si>
  <si>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</si>
  <si>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</si>
  <si>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</si>
  <si>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</si>
  <si>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</si>
  <si>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</si>
  <si>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</si>
  <si>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</si>
  <si>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</si>
  <si>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</si>
  <si>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</si>
  <si>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</si>
  <si>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</si>
  <si>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</si>
  <si>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</si>
  <si>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</si>
  <si>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</si>
  <si>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</si>
  <si>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</si>
  <si>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</si>
  <si>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</si>
  <si>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</si>
  <si>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</si>
  <si>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</si>
  <si>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</si>
  <si>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</si>
  <si>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</si>
  <si>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</si>
  <si>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</si>
  <si>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</si>
  <si>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</si>
  <si>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</si>
  <si>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</si>
  <si>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</si>
  <si>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</si>
  <si>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</si>
  <si>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</si>
  <si>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</si>
  <si>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</si>
  <si>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</si>
  <si>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</si>
  <si>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</si>
  <si>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</si>
  <si>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</si>
  <si>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</si>
  <si>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</si>
  <si>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</si>
  <si>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</si>
  <si>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</si>
  <si>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</si>
  <si>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</si>
  <si>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</si>
  <si>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</si>
  <si>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</si>
  <si>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</si>
  <si>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</si>
  <si>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</si>
  <si>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</si>
  <si>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</si>
  <si>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</si>
  <si>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</si>
  <si>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</si>
  <si>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</si>
  <si>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</si>
  <si>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</si>
  <si>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</si>
  <si>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</si>
  <si>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</si>
  <si>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</si>
  <si>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</si>
  <si>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</si>
  <si>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</si>
  <si>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</si>
  <si>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</si>
  <si>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</si>
  <si>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</si>
  <si>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</si>
  <si>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</si>
  <si>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</si>
  <si>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</si>
  <si>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</si>
  <si>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</si>
  <si>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</si>
  <si>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</si>
  <si>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</si>
  <si>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</si>
  <si>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</si>
  <si>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</si>
  <si>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</si>
  <si>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</si>
  <si>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</si>
  <si>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</si>
  <si>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</si>
  <si>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</si>
  <si>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</si>
  <si>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</si>
  <si>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</si>
  <si>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</si>
  <si>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</si>
  <si>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</si>
  <si>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</si>
  <si>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</si>
  <si>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</si>
  <si>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</si>
  <si>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</si>
  <si>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</si>
  <si>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</si>
  <si>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</si>
  <si>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</si>
  <si>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</si>
  <si>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</si>
  <si>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</si>
  <si>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</si>
  <si>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</si>
  <si>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</si>
  <si>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</si>
  <si>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</si>
  <si>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</si>
  <si>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</si>
  <si>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</si>
  <si>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</si>
  <si>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</si>
  <si>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</si>
  <si>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</si>
  <si>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</si>
  <si>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</si>
  <si>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</si>
  <si>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</si>
  <si>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</si>
  <si>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</si>
  <si>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</si>
  <si>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</si>
  <si>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</si>
  <si>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</si>
  <si>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</si>
  <si>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</si>
  <si>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</si>
  <si>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</si>
  <si>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</si>
  <si>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</si>
  <si>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</si>
  <si>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</si>
  <si>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</si>
  <si>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</si>
  <si>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</si>
  <si>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</si>
  <si>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</si>
  <si>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</si>
  <si>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</si>
  <si>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</si>
  <si>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</si>
  <si>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</si>
  <si>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</si>
  <si>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</si>
  <si>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</si>
  <si>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</si>
  <si>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</si>
  <si>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</si>
  <si>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</si>
  <si>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</si>
  <si>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</si>
  <si>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</si>
  <si>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</si>
  <si>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</si>
  <si>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</si>
  <si>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</si>
  <si>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</si>
  <si>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</si>
  <si>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</si>
  <si>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</si>
  <si>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</si>
  <si>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</si>
  <si>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</si>
  <si>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</si>
  <si>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</si>
  <si>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</si>
  <si>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</si>
  <si>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</si>
  <si>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</si>
  <si>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</si>
  <si>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</si>
  <si>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</si>
  <si>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</si>
  <si>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</si>
  <si>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</si>
  <si>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</si>
  <si>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</si>
  <si>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</si>
  <si>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</si>
  <si>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</si>
  <si>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</si>
  <si>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</si>
  <si>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</si>
  <si>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</si>
  <si>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</si>
  <si>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</si>
  <si>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</si>
  <si>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</si>
  <si>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</si>
  <si>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</si>
  <si>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</si>
  <si>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</si>
  <si>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</si>
  <si>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</si>
  <si>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</si>
  <si>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</si>
  <si>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</si>
  <si>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</si>
  <si>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</si>
  <si>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</si>
  <si>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</si>
  <si>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</si>
  <si>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</si>
  <si>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</si>
  <si>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</si>
  <si>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</si>
  <si>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</si>
  <si>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</si>
  <si>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</si>
  <si>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</si>
  <si>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</si>
  <si>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</si>
  <si>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</si>
  <si>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</si>
  <si>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</si>
  <si>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</si>
  <si>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</si>
  <si>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</si>
  <si>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</si>
  <si>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</si>
  <si>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</si>
  <si>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</si>
  <si>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</si>
  <si>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</si>
  <si>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</si>
  <si>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</si>
  <si>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</si>
  <si>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</si>
  <si>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</si>
  <si>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</si>
  <si>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</si>
  <si>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</si>
  <si>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</si>
  <si>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</si>
  <si>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</si>
  <si>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</si>
  <si>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</si>
  <si>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</si>
  <si>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</si>
  <si>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</si>
  <si>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</si>
  <si>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</si>
  <si>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</si>
  <si>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</si>
  <si>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</si>
  <si>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</si>
  <si>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</si>
  <si>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</si>
  <si>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</si>
  <si>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</si>
  <si>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</si>
  <si>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</si>
  <si>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</si>
  <si>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</si>
  <si>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</si>
  <si>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</si>
  <si>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</si>
  <si>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</si>
  <si>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</si>
  <si>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</si>
  <si>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</si>
  <si>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</si>
  <si>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</si>
  <si>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</si>
  <si>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</si>
  <si>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</si>
  <si>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</si>
  <si>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</si>
  <si>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</si>
  <si>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</si>
  <si>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</si>
  <si>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</si>
  <si>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</si>
  <si>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</si>
  <si>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</si>
  <si>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</si>
  <si>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</si>
  <si>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</si>
  <si>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</si>
  <si>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</si>
  <si>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</si>
  <si>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</si>
  <si>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</si>
  <si>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</si>
  <si>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</si>
  <si>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</si>
  <si>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</si>
  <si>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</si>
  <si>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</si>
  <si>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</si>
  <si>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</si>
  <si>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</si>
  <si>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</si>
  <si>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</si>
  <si>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</si>
  <si>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</si>
  <si>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</si>
  <si>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</si>
  <si>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</si>
  <si>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</si>
  <si>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</si>
  <si>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</si>
  <si>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</si>
  <si>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</si>
  <si>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</si>
  <si>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</si>
  <si>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</si>
  <si>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</si>
  <si>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</si>
  <si>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</si>
  <si>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</si>
  <si>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</si>
  <si>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</si>
  <si>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</si>
  <si>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</si>
  <si>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</si>
  <si>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</si>
  <si>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</si>
  <si>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</si>
  <si>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</si>
  <si>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</si>
  <si>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</si>
  <si>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</si>
  <si>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</si>
  <si>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</si>
  <si>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</si>
  <si>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</si>
  <si>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</si>
  <si>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</si>
  <si>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</si>
  <si>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</si>
  <si>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</si>
  <si>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</si>
  <si>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</si>
  <si>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</si>
  <si>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</si>
  <si>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</si>
  <si>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</si>
  <si>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</si>
  <si>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</si>
  <si>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</si>
  <si>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</si>
  <si>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</si>
  <si>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</si>
  <si>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</si>
  <si>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</si>
  <si>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</si>
  <si>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</si>
  <si>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</si>
  <si>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</si>
  <si>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</si>
  <si>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</si>
  <si>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</si>
  <si>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</si>
  <si>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</si>
  <si>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</si>
  <si>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</si>
  <si>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</si>
  <si>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</si>
  <si>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</si>
  <si>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</si>
  <si>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</si>
  <si>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</si>
  <si>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</si>
  <si>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</si>
  <si>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</si>
  <si>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</si>
  <si>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</si>
  <si>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</si>
  <si>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</si>
  <si>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</si>
  <si>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</si>
  <si>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</si>
  <si>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</si>
  <si>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</si>
  <si>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</si>
  <si>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</si>
  <si>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</si>
  <si>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</si>
  <si>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</si>
  <si>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</si>
  <si>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</si>
  <si>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</si>
  <si>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</si>
  <si>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</si>
  <si>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</si>
  <si>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</si>
  <si>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</si>
  <si>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</si>
  <si>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</si>
  <si>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</si>
  <si>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</si>
  <si>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</si>
  <si>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</si>
  <si>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</si>
  <si>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</si>
  <si>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</si>
  <si>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</si>
  <si>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</si>
  <si>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</si>
  <si>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</si>
  <si>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</si>
  <si>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</si>
  <si>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</si>
  <si>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</si>
  <si>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</si>
  <si>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</si>
  <si>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</si>
  <si>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</si>
  <si>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</si>
  <si>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</si>
  <si>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</si>
  <si>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</si>
  <si>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</si>
  <si>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</si>
  <si>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</si>
  <si>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</si>
  <si>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</si>
  <si>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</si>
  <si>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</si>
  <si>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</si>
  <si>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</si>
  <si>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</si>
  <si>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</si>
  <si>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</si>
  <si>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</si>
  <si>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</si>
  <si>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</si>
  <si>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</si>
  <si>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</si>
  <si>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</si>
  <si>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</si>
  <si>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</si>
  <si>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</si>
  <si>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</si>
  <si>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</si>
  <si>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</si>
  <si>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</si>
  <si>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</si>
  <si>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</si>
  <si>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</si>
  <si>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</si>
  <si>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</si>
  <si>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</si>
  <si>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</si>
  <si>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</si>
  <si>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</si>
  <si>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</si>
  <si>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</si>
  <si>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</si>
  <si>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</si>
  <si>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</si>
  <si>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</si>
  <si>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</si>
  <si>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</si>
  <si>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</si>
  <si>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</si>
  <si>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</si>
  <si>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</si>
  <si>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</si>
  <si>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</si>
  <si>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</si>
  <si>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</si>
  <si>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</si>
  <si>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</si>
  <si>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</si>
  <si>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</si>
  <si>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</si>
  <si>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</si>
  <si>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</si>
  <si>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</si>
  <si>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</si>
  <si>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</si>
  <si>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</si>
  <si>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</si>
  <si>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</si>
  <si>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</si>
  <si>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</si>
  <si>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</si>
  <si>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</si>
  <si>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</si>
  <si>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</si>
  <si>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</si>
  <si>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</si>
  <si>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</si>
  <si>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</si>
  <si>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</si>
  <si>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</si>
  <si>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</si>
  <si>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</si>
  <si>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</si>
  <si>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</si>
  <si>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</si>
  <si>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</si>
  <si>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</si>
  <si>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</si>
  <si>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</si>
  <si>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</si>
  <si>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</si>
  <si>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</si>
  <si>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</si>
  <si>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</si>
  <si>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</si>
  <si>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</si>
  <si>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</si>
  <si>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</si>
  <si>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</si>
  <si>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</si>
  <si>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</si>
  <si>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</si>
  <si>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</si>
  <si>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</si>
  <si>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</si>
  <si>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</si>
  <si>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</si>
  <si>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</si>
  <si>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</si>
  <si>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</si>
  <si>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</si>
  <si>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</si>
  <si>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</si>
  <si>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</si>
  <si>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</si>
  <si>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</si>
  <si>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</si>
  <si>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</si>
  <si>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</si>
  <si>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</si>
  <si>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</si>
  <si>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</si>
  <si>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</si>
  <si>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</si>
  <si>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</si>
  <si>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</si>
  <si>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</si>
  <si>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</si>
  <si>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</si>
  <si>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</si>
  <si>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</si>
  <si>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</si>
  <si>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</si>
  <si>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</si>
  <si>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</si>
  <si>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</si>
  <si>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</si>
  <si>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</si>
  <si>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</si>
  <si>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</si>
  <si>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</si>
  <si>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</si>
  <si>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</si>
  <si>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</si>
  <si>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</si>
  <si>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</si>
  <si>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</si>
  <si>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</si>
  <si>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</si>
  <si>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</si>
  <si>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</si>
  <si>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</si>
  <si>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</si>
  <si>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</si>
  <si>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</si>
  <si>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</si>
  <si>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</si>
  <si>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</si>
  <si>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</si>
  <si>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</si>
  <si>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</si>
  <si>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</si>
  <si>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</si>
  <si>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</si>
  <si>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</si>
  <si>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</si>
  <si>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</si>
  <si>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</si>
  <si>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</si>
  <si>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</si>
  <si>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</si>
  <si>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</si>
  <si>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</si>
  <si>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</si>
  <si>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</si>
  <si>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</si>
  <si>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</si>
  <si>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</si>
  <si>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</si>
  <si>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</si>
  <si>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</si>
  <si>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</si>
  <si>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</si>
  <si>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</si>
  <si>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</si>
  <si>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</si>
  <si>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</si>
  <si>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</si>
  <si>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</si>
  <si>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</si>
  <si>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</si>
  <si>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</si>
  <si>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</si>
  <si>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</si>
  <si>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</si>
  <si>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</si>
  <si>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</si>
  <si>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</si>
  <si>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</si>
  <si>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</si>
  <si>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</si>
  <si>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</si>
  <si>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</si>
  <si>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</si>
  <si>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</si>
  <si>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</si>
  <si>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</si>
  <si>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</si>
  <si>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</si>
  <si>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</si>
  <si>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</si>
  <si>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</si>
  <si>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</si>
  <si>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</si>
  <si>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</si>
  <si>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</si>
  <si>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</si>
  <si>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</si>
  <si>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</si>
  <si>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</si>
  <si>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</si>
  <si>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</si>
  <si>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</si>
  <si>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</si>
  <si>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</si>
  <si>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</si>
  <si>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</si>
  <si>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</si>
  <si>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</si>
  <si>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</si>
  <si>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</si>
  <si>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</si>
  <si>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</si>
  <si>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</si>
  <si>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</si>
  <si>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</si>
  <si>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</si>
  <si>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</si>
  <si>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</si>
  <si>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</si>
  <si>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</si>
  <si>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</si>
  <si>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</si>
  <si>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</si>
  <si>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</si>
  <si>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</si>
  <si>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</si>
  <si>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</si>
  <si>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</si>
  <si>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</si>
  <si>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</si>
  <si>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</si>
  <si>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</si>
  <si>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</si>
  <si>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</si>
  <si>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</si>
  <si>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</si>
  <si>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</si>
  <si>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</si>
  <si>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</si>
  <si>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</si>
  <si>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</si>
  <si>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</si>
  <si>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</si>
  <si>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</si>
  <si>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</si>
  <si>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</si>
  <si>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</si>
  <si>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</si>
  <si>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</si>
  <si>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</si>
  <si>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</si>
  <si>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</si>
  <si>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</si>
  <si>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</si>
  <si>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</si>
  <si>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</si>
  <si>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</si>
  <si>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</si>
  <si>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</si>
  <si>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</si>
  <si>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</si>
  <si>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</si>
  <si>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</si>
  <si>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</si>
  <si>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</si>
  <si>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</si>
  <si>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</si>
  <si>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</si>
  <si>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</si>
  <si>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</si>
  <si>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</si>
  <si>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</si>
  <si>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</si>
  <si>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</si>
  <si>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</si>
  <si>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</si>
  <si>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</si>
  <si>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</si>
  <si>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</si>
  <si>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</si>
  <si>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</si>
  <si>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</si>
  <si>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</si>
  <si>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</si>
  <si>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</si>
  <si>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</si>
  <si>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</si>
  <si>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</si>
  <si>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</si>
  <si>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</si>
  <si>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</si>
  <si>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</si>
  <si>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</si>
  <si>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</si>
  <si>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</si>
  <si>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</si>
  <si>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</si>
  <si>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</si>
  <si>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</si>
  <si>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</si>
  <si>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</si>
  <si>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</si>
  <si>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</si>
  <si>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</si>
  <si>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</si>
  <si>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</si>
  <si>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</si>
  <si>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</si>
  <si>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</si>
  <si>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</si>
  <si>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</si>
  <si>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</si>
  <si>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</si>
  <si>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</si>
  <si>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</si>
  <si>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</si>
  <si>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</si>
  <si>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</si>
  <si>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</si>
  <si>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</si>
  <si>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</si>
  <si>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</si>
  <si>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</si>
  <si>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</si>
  <si>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</si>
  <si>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</si>
  <si>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</si>
  <si>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</si>
  <si>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</si>
  <si>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</si>
  <si>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</si>
  <si>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</si>
  <si>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</si>
  <si>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</si>
  <si>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</si>
  <si>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</si>
  <si>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</si>
  <si>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</si>
  <si>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</si>
  <si>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</si>
  <si>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</si>
  <si>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</si>
  <si>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</si>
  <si>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</si>
  <si>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</si>
  <si>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</si>
  <si>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</si>
  <si>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</si>
  <si>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</si>
  <si>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</si>
  <si>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</si>
  <si>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</si>
  <si>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</si>
  <si>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</si>
  <si>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</si>
  <si>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</si>
  <si>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</si>
  <si>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</si>
  <si>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</si>
  <si>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</si>
  <si>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</si>
  <si>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</si>
  <si>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</si>
  <si>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</si>
  <si>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</si>
  <si>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</si>
  <si>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</si>
  <si>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</si>
  <si>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</si>
  <si>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</si>
  <si>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</si>
  <si>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</si>
  <si>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</si>
  <si>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</si>
  <si>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</si>
  <si>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</si>
  <si>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</si>
  <si>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</si>
  <si>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</si>
  <si>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</si>
  <si>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</si>
  <si>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</si>
  <si>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</si>
  <si>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</si>
  <si>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</si>
  <si>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</si>
  <si>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</si>
  <si>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</si>
  <si>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</si>
  <si>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</si>
  <si>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</si>
  <si>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</si>
  <si>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</si>
  <si>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</si>
  <si>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</si>
  <si>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</si>
  <si>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</si>
  <si>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</si>
  <si>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</si>
  <si>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</si>
  <si>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</si>
  <si>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</si>
  <si>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</si>
  <si>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</si>
  <si>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</si>
  <si>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</si>
  <si>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</si>
  <si>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</si>
  <si>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</si>
  <si>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</si>
  <si>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</si>
  <si>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</si>
  <si>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</si>
  <si>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</si>
  <si>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</si>
  <si>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</si>
  <si>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</si>
  <si>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</si>
  <si>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</si>
  <si>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</si>
  <si>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</si>
  <si>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</si>
  <si>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</si>
  <si>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</si>
  <si>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</si>
  <si>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</si>
  <si>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</si>
  <si>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</si>
  <si>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</si>
  <si>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</si>
  <si>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</si>
  <si>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</si>
  <si>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</si>
  <si>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</si>
  <si>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</si>
  <si>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</si>
  <si>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</si>
  <si>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</si>
  <si>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</si>
  <si>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</si>
  <si>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</si>
  <si>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</si>
  <si>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</si>
  <si>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</si>
  <si>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</si>
  <si>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</si>
  <si>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</si>
  <si>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</si>
  <si>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</si>
  <si>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</si>
  <si>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</si>
  <si>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</si>
  <si>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</si>
  <si>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</si>
  <si>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</si>
  <si>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</si>
  <si>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</si>
  <si>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</si>
  <si>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</si>
  <si>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</si>
  <si>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</si>
  <si>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</si>
  <si>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</si>
  <si>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</si>
  <si>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</si>
  <si>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</si>
  <si>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</si>
  <si>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</si>
  <si>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</si>
  <si>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</si>
  <si>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</si>
  <si>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</si>
  <si>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</si>
  <si>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</si>
  <si>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</si>
  <si>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</si>
  <si>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</si>
  <si>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</si>
  <si>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</si>
  <si>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</si>
  <si>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</si>
  <si>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</si>
  <si>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</si>
  <si>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</si>
  <si>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</si>
  <si>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</si>
  <si>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</si>
  <si>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</si>
  <si>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</si>
  <si>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</si>
  <si>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</si>
  <si>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</si>
  <si>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</si>
  <si>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</si>
  <si>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</si>
  <si>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</si>
  <si>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</si>
  <si>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</si>
  <si>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</si>
  <si>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</si>
  <si>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</si>
  <si>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</si>
  <si>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</si>
  <si>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</si>
  <si>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</si>
  <si>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</si>
  <si>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</si>
  <si>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</si>
  <si>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</si>
  <si>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</si>
  <si>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</si>
  <si>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</si>
  <si>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</si>
  <si>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</si>
  <si>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</si>
  <si>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</si>
  <si>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</si>
  <si>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</si>
  <si>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</si>
  <si>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</si>
  <si>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</si>
  <si>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</si>
  <si>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</si>
  <si>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</si>
  <si>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</si>
  <si>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</si>
  <si>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</si>
  <si>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</si>
  <si>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</si>
  <si>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</si>
  <si>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</si>
  <si>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</si>
  <si>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</si>
  <si>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</si>
  <si>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</si>
  <si>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</si>
  <si>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</si>
  <si>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</si>
  <si>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</si>
  <si>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</si>
  <si>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</si>
  <si>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</si>
  <si>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</si>
  <si>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</si>
  <si>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</si>
  <si>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</si>
  <si>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</si>
  <si>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</si>
  <si>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</si>
  <si>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</si>
  <si>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</si>
  <si>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</si>
  <si>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</si>
  <si>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</si>
  <si>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</si>
  <si>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</si>
  <si>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</si>
  <si>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</si>
  <si>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</si>
  <si>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</si>
  <si>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</si>
  <si>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</si>
  <si>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</si>
  <si>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</si>
  <si>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</si>
  <si>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</si>
  <si>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</si>
  <si>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</si>
  <si>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</si>
  <si>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</si>
  <si>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</si>
  <si>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</si>
  <si>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</si>
  <si>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</si>
  <si>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</si>
  <si>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</si>
  <si>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</si>
  <si>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</si>
  <si>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</si>
  <si>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</si>
  <si>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</si>
  <si>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</si>
  <si>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</si>
  <si>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</si>
  <si>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</si>
  <si>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</si>
  <si>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</si>
  <si>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</si>
  <si>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</si>
  <si>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</si>
  <si>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</si>
  <si>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</si>
  <si>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</si>
  <si>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</si>
  <si>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</si>
  <si>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</si>
  <si>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</si>
  <si>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</si>
  <si>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</si>
  <si>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</si>
  <si>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</si>
  <si>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</si>
  <si>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</si>
  <si>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</si>
  <si>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</si>
  <si>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</si>
  <si>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</si>
  <si>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</si>
  <si>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</si>
  <si>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</si>
  <si>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</si>
  <si>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</si>
  <si>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</si>
  <si>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</si>
  <si>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</si>
  <si>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</si>
  <si>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</si>
  <si>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</si>
  <si>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</si>
  <si>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</si>
  <si>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</si>
  <si>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</si>
  <si>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</si>
  <si>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</si>
  <si>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</si>
  <si>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</si>
  <si>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</si>
  <si>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</si>
  <si>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</si>
  <si>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</si>
  <si>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</si>
  <si>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</si>
  <si>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</si>
  <si>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</si>
  <si>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</si>
  <si>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</si>
  <si>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</si>
  <si>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</si>
  <si>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</si>
  <si>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</si>
  <si>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</si>
  <si>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</si>
  <si>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</si>
  <si>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</si>
  <si>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</si>
  <si>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</si>
  <si>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</si>
  <si>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</si>
  <si>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</si>
  <si>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</si>
  <si>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</si>
  <si>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</si>
  <si>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</si>
  <si>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</si>
  <si>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</si>
  <si>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</si>
  <si>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</si>
  <si>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</si>
  <si>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</si>
  <si>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</si>
  <si>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</si>
  <si>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</si>
  <si>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</si>
  <si>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</si>
  <si>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</si>
  <si>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</si>
  <si>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</si>
  <si>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</si>
  <si>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</si>
  <si>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</si>
  <si>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</si>
  <si>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</si>
  <si>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</si>
  <si>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</si>
  <si>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</si>
  <si>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</si>
  <si>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</si>
  <si>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</si>
  <si>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</si>
  <si>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</si>
  <si>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</si>
  <si>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</si>
  <si>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</si>
  <si>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</si>
  <si>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</si>
  <si>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</si>
  <si>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</si>
  <si>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</si>
  <si>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</si>
  <si>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</si>
  <si>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</si>
  <si>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</si>
  <si>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</si>
  <si>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</si>
  <si>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</si>
  <si>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</si>
  <si>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</si>
  <si>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</si>
  <si>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</si>
  <si>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</si>
  <si>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</si>
  <si>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</si>
  <si>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</si>
  <si>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</si>
  <si>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</si>
  <si>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</si>
  <si>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</si>
  <si>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</si>
  <si>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</si>
  <si>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</si>
  <si>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</si>
  <si>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</si>
  <si>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</si>
  <si>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</si>
  <si>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</si>
  <si>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</si>
  <si>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</si>
  <si>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</si>
  <si>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</si>
  <si>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</si>
  <si>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</si>
  <si>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</si>
  <si>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</si>
  <si>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</si>
  <si>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</si>
  <si>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</si>
  <si>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</si>
  <si>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</si>
  <si>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</si>
  <si>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</si>
  <si>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</si>
  <si>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</si>
  <si>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</si>
  <si>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</si>
  <si>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</si>
  <si>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</si>
  <si>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</si>
  <si>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</si>
  <si>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</si>
  <si>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</si>
  <si>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</si>
  <si>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</si>
  <si>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</si>
  <si>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</si>
  <si>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</si>
  <si>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</si>
  <si>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</si>
  <si>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</si>
  <si>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</si>
  <si>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</si>
  <si>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</si>
  <si>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</si>
  <si>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</si>
  <si>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</si>
  <si>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</si>
  <si>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</si>
  <si>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</si>
  <si>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</si>
  <si>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</si>
  <si>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</si>
  <si>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</si>
  <si>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</si>
  <si>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</si>
  <si>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</si>
  <si>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</si>
  <si>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</si>
  <si>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</si>
  <si>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</si>
  <si>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</si>
  <si>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</si>
  <si>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</si>
  <si>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</si>
  <si>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</si>
  <si>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</si>
  <si>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</si>
  <si>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</si>
  <si>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</si>
  <si>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</si>
  <si>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</si>
  <si>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</si>
  <si>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</si>
  <si>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</si>
  <si>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</si>
  <si>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</si>
  <si>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</si>
  <si>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</si>
  <si>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</si>
  <si>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</si>
  <si>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</si>
  <si>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</si>
  <si>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</si>
  <si>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</si>
  <si>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</si>
  <si>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</si>
  <si>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</si>
  <si>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</si>
  <si>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</si>
  <si>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</si>
  <si>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</si>
  <si>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</si>
  <si>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</si>
  <si>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</si>
  <si>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</si>
  <si>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</si>
  <si>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</si>
  <si>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</si>
  <si>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</si>
  <si>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</si>
  <si>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</si>
  <si>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</si>
  <si>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</si>
  <si>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</si>
  <si>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</si>
  <si>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</si>
  <si>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</si>
  <si>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</si>
  <si>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</si>
  <si>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</si>
  <si>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</si>
  <si>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</si>
  <si>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</si>
  <si>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</si>
  <si>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</si>
  <si>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</si>
  <si>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</si>
  <si>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</si>
  <si>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</si>
  <si>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</si>
  <si>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</si>
  <si>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</si>
  <si>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</si>
  <si>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</si>
  <si>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</si>
  <si>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</si>
  <si>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</si>
  <si>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</si>
  <si>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</si>
  <si>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</si>
  <si>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</si>
  <si>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</si>
  <si>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</si>
  <si>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</si>
  <si>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</si>
  <si>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</si>
  <si>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</si>
  <si>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</si>
  <si>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</si>
  <si>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</si>
  <si>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</si>
  <si>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</si>
  <si>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</si>
  <si>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</si>
  <si>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</si>
  <si>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</si>
  <si>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</si>
  <si>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</si>
  <si>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</si>
  <si>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</si>
  <si>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</si>
  <si>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</si>
  <si>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</si>
  <si>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</si>
  <si>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</si>
  <si>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</si>
  <si>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</si>
  <si>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</si>
  <si>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</si>
  <si>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</si>
  <si>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</si>
  <si>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</si>
  <si>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</si>
  <si>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</si>
  <si>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</si>
  <si>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</si>
  <si>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</si>
  <si>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</si>
  <si>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</si>
  <si>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</si>
  <si>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</si>
  <si>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</si>
  <si>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</si>
  <si>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</si>
  <si>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</si>
  <si>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</si>
  <si>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</si>
  <si>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</si>
  <si>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</si>
  <si>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</si>
  <si>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</si>
  <si>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</si>
  <si>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</si>
  <si>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</si>
  <si>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</si>
  <si>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</si>
  <si>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</si>
  <si>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</si>
  <si>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</si>
  <si>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</si>
  <si>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</si>
  <si>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</si>
  <si>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</si>
  <si>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</si>
  <si>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</si>
  <si>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</si>
  <si>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</si>
  <si>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</si>
  <si>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</si>
  <si>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</si>
  <si>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</si>
  <si>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</si>
  <si>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</si>
  <si>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</si>
  <si>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</si>
  <si>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</si>
  <si>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</si>
  <si>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</si>
  <si>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</si>
  <si>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</si>
  <si>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</si>
  <si>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</si>
  <si>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</si>
  <si>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</si>
  <si>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</si>
  <si>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</si>
  <si>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</si>
  <si>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</si>
  <si>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</si>
  <si>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</si>
  <si>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</si>
  <si>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</si>
  <si>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</si>
  <si>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</si>
  <si>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</si>
  <si>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</si>
  <si>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</si>
  <si>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</si>
  <si>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</si>
  <si>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</si>
  <si>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</si>
  <si>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</si>
  <si>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</si>
  <si>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</si>
  <si>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</si>
  <si>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</si>
  <si>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</si>
  <si>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</si>
  <si>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</si>
  <si>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</si>
  <si>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</si>
  <si>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</si>
  <si>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</si>
  <si>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</si>
  <si>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</si>
  <si>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</si>
  <si>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</si>
  <si>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</si>
  <si>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</si>
  <si>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</si>
  <si>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</si>
  <si>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</si>
  <si>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</si>
  <si>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</si>
  <si>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</si>
  <si>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</si>
  <si>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</si>
  <si>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</si>
  <si>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</si>
  <si>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</si>
  <si>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</si>
  <si>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</si>
  <si>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</si>
  <si>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</si>
  <si>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</si>
  <si>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</si>
  <si>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</si>
  <si>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</si>
  <si>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</si>
  <si>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</si>
  <si>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</si>
  <si>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</si>
  <si>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</si>
  <si>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</si>
  <si>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</si>
  <si>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</si>
  <si>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</si>
  <si>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</si>
  <si>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</si>
  <si>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</si>
  <si>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</si>
  <si>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</si>
  <si>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</si>
  <si>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</si>
  <si>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</si>
  <si>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</si>
  <si>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</si>
  <si>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</si>
  <si>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</si>
  <si>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</si>
  <si>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</si>
  <si>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</si>
  <si>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</si>
  <si>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</si>
  <si>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</si>
  <si>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</si>
  <si>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</si>
  <si>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</si>
  <si>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</si>
  <si>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</si>
  <si>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</si>
  <si>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</si>
  <si>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</si>
  <si>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</si>
  <si>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</si>
  <si>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</si>
  <si>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</si>
  <si>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</si>
  <si>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</si>
  <si>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</si>
  <si>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</si>
  <si>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</si>
  <si>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</si>
  <si>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</si>
  <si>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</si>
  <si>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</si>
  <si>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</si>
  <si>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</si>
  <si>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</si>
  <si>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</si>
  <si>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</si>
  <si>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</si>
  <si>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</si>
  <si>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</si>
  <si>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</si>
  <si>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</si>
  <si>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</si>
  <si>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</si>
  <si>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</si>
  <si>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</si>
  <si>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</si>
  <si>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</si>
  <si>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</si>
  <si>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</si>
  <si>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</si>
  <si>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</si>
  <si>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</si>
  <si>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</si>
  <si>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</si>
  <si>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</si>
  <si>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</si>
  <si>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</si>
  <si>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</si>
  <si>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</si>
  <si>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</si>
  <si>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</si>
  <si>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</si>
  <si>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</si>
  <si>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</si>
  <si>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</si>
  <si>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</si>
  <si>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</si>
  <si>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</si>
  <si>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</si>
  <si>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</si>
  <si>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</si>
  <si>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</si>
  <si>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</si>
  <si>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</si>
  <si>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</si>
  <si>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</si>
  <si>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</si>
  <si>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</si>
  <si>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</si>
  <si>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</si>
  <si>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</si>
  <si>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</si>
  <si>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</si>
  <si>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</si>
  <si>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</si>
  <si>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</si>
  <si>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</si>
  <si>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</si>
  <si>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</si>
  <si>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</si>
  <si>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</si>
  <si>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</si>
  <si>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</si>
  <si>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</si>
  <si>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</si>
  <si>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</si>
  <si>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</si>
  <si>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</si>
  <si>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</si>
  <si>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</si>
  <si>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</si>
  <si>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</si>
  <si>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</si>
  <si>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</si>
  <si>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</si>
  <si>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</si>
  <si>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</si>
  <si>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</si>
  <si>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</si>
  <si>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</si>
  <si>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</si>
  <si>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</si>
  <si>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</si>
  <si>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</si>
  <si>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</si>
  <si>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</si>
  <si>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</si>
  <si>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</si>
  <si>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</si>
  <si>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</si>
  <si>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</si>
  <si>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</si>
  <si>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</si>
  <si>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</si>
  <si>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</si>
  <si>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</si>
  <si>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</si>
  <si>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</si>
  <si>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</si>
  <si>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</si>
  <si>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</si>
  <si>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</si>
  <si>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</si>
  <si>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</si>
  <si>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</si>
  <si>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</si>
  <si>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</si>
  <si>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</si>
  <si>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</si>
  <si>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</si>
  <si>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</si>
  <si>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</si>
  <si>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</si>
  <si>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</si>
  <si>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</si>
  <si>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</si>
  <si>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</si>
  <si>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</si>
  <si>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</si>
  <si>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</si>
  <si>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</si>
  <si>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</si>
  <si>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</si>
  <si>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</si>
  <si>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</si>
  <si>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</si>
  <si>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</si>
  <si>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</si>
  <si>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</si>
  <si>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</si>
  <si>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</si>
  <si>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</si>
  <si>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</si>
  <si>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</si>
  <si>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</si>
  <si>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</si>
  <si>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</si>
  <si>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</si>
  <si>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</si>
  <si>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</si>
  <si>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</si>
  <si>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</si>
  <si>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</si>
  <si>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</si>
  <si>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</si>
  <si>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</si>
  <si>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</si>
  <si>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</si>
  <si>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</si>
  <si>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</si>
  <si>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</si>
  <si>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</si>
  <si>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</si>
  <si>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</si>
  <si>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</si>
  <si>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</si>
  <si>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</si>
  <si>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</si>
  <si>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</si>
  <si>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</si>
  <si>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</si>
  <si>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</si>
  <si>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</si>
  <si>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</si>
  <si>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</si>
  <si>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</si>
  <si>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</si>
  <si>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</si>
  <si>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</si>
  <si>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</si>
  <si>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</si>
  <si>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</si>
  <si>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</si>
  <si>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</si>
  <si>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</si>
  <si>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</si>
  <si>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</si>
  <si>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</si>
  <si>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</si>
  <si>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</si>
  <si>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</si>
  <si>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</si>
  <si>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</si>
  <si>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</si>
  <si>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</si>
  <si>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</si>
  <si>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</si>
  <si>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</si>
  <si>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</si>
  <si>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</si>
  <si>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</si>
  <si>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</si>
  <si>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</si>
  <si>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</si>
  <si>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</si>
  <si>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</si>
  <si>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</si>
  <si>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</si>
  <si>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</si>
  <si>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</si>
  <si>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</si>
  <si>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</si>
  <si>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</si>
  <si>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</si>
  <si>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</si>
  <si>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</si>
  <si>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</si>
  <si>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</si>
  <si>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</si>
  <si>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</si>
  <si>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</si>
  <si>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</si>
  <si>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</si>
  <si>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</si>
  <si>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</si>
  <si>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</si>
  <si>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</si>
  <si>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</si>
  <si>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</si>
  <si>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</si>
  <si>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</si>
  <si>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</si>
  <si>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</si>
  <si>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</si>
  <si>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</si>
  <si>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</si>
  <si>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</si>
  <si>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</si>
  <si>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</si>
  <si>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</si>
  <si>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</si>
  <si>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</si>
  <si>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</si>
  <si>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</si>
  <si>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</si>
  <si>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</si>
  <si>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</si>
  <si>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</si>
  <si>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</si>
  <si>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</si>
  <si>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</si>
  <si>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</si>
  <si>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</si>
  <si>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</si>
  <si>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</si>
  <si>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</si>
  <si>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</si>
  <si>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</si>
  <si>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</si>
  <si>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</si>
  <si>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</si>
  <si>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</si>
  <si>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</si>
  <si>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</si>
  <si>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</si>
  <si>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</si>
  <si>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</si>
  <si>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</si>
  <si>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</si>
  <si>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</si>
  <si>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</si>
  <si>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</si>
  <si>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</si>
  <si>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</si>
  <si>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</si>
  <si>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</si>
  <si>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</si>
  <si>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</si>
  <si>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</si>
  <si>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</si>
  <si>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</si>
  <si>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</si>
  <si>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</si>
  <si>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</si>
  <si>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</si>
  <si>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</si>
  <si>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</si>
  <si>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</si>
  <si>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</si>
  <si>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</si>
  <si>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</si>
  <si>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</si>
  <si>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</si>
  <si>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</si>
  <si>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</si>
  <si>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</si>
  <si>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</si>
  <si>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</si>
  <si>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</si>
  <si>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</si>
  <si>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</si>
  <si>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</si>
  <si>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</si>
  <si>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</si>
  <si>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</si>
  <si>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</si>
  <si>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</si>
  <si>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</si>
  <si>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</si>
  <si>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</si>
  <si>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</si>
  <si>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</si>
  <si>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</si>
  <si>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</si>
  <si>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</si>
  <si>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</si>
  <si>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</si>
  <si>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</si>
  <si>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</si>
  <si>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</si>
  <si>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</si>
  <si>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</si>
  <si>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</si>
  <si>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</si>
  <si>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</si>
  <si>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</si>
  <si>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</si>
  <si>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</si>
  <si>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</si>
  <si>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</si>
  <si>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</si>
  <si>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</si>
  <si>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</si>
  <si>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</si>
  <si>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</si>
  <si>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</si>
  <si>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</si>
  <si>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</si>
  <si>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</si>
  <si>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</si>
  <si>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</si>
  <si>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</si>
  <si>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</si>
  <si>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</si>
  <si>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</si>
  <si>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</si>
  <si>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</si>
  <si>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</si>
  <si>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</si>
  <si>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</si>
  <si>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</si>
  <si>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</si>
  <si>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</si>
  <si>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</si>
  <si>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</si>
  <si>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</si>
  <si>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</si>
  <si>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</si>
  <si>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</si>
  <si>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</si>
  <si>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</si>
  <si>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</si>
  <si>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</si>
  <si>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</si>
  <si>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</si>
  <si>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</si>
  <si>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</si>
  <si>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</si>
  <si>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</si>
  <si>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</si>
  <si>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</si>
  <si>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</si>
  <si>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</si>
  <si>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</si>
  <si>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</si>
  <si>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</si>
  <si>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</si>
  <si>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</si>
  <si>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</si>
  <si>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</si>
  <si>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</si>
  <si>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</si>
  <si>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</si>
  <si>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</si>
  <si>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</si>
  <si>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</si>
  <si>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</si>
  <si>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</si>
  <si>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</si>
  <si>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</si>
  <si>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</si>
  <si>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</si>
  <si>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</si>
  <si>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</si>
  <si>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</si>
  <si>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</si>
  <si>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</si>
  <si>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</si>
  <si>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</si>
  <si>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</si>
  <si>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</si>
  <si>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</si>
  <si>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</si>
  <si>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</si>
  <si>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</si>
  <si>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</si>
  <si>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</si>
  <si>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</si>
  <si>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</si>
  <si>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</si>
  <si>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</si>
  <si>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</si>
  <si>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</si>
  <si>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</si>
  <si>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</si>
  <si>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</si>
  <si>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</si>
  <si>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</si>
  <si>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</si>
  <si>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</si>
  <si>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</si>
  <si>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</si>
  <si>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</si>
  <si>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</si>
  <si>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</si>
  <si>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</si>
  <si>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</si>
  <si>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</si>
  <si>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</si>
  <si>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</si>
  <si>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</si>
  <si>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</si>
  <si>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</si>
  <si>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</si>
  <si>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</si>
  <si>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</si>
  <si>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</si>
  <si>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</si>
  <si>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</si>
  <si>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</si>
  <si>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</si>
  <si>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</si>
  <si>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</si>
  <si>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</si>
  <si>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</si>
  <si>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</si>
  <si>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</si>
  <si>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</si>
  <si>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</si>
  <si>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</si>
  <si>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</si>
  <si>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</si>
  <si>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</si>
  <si>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</si>
  <si>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</si>
  <si>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</si>
  <si>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</si>
  <si>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</si>
  <si>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</si>
  <si>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</si>
  <si>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</si>
  <si>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</si>
  <si>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</si>
  <si>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</si>
  <si>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</si>
  <si>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</si>
  <si>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</si>
  <si>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</si>
  <si>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</si>
  <si>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</si>
  <si>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</si>
  <si>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</si>
  <si>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</si>
  <si>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</si>
  <si>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</si>
  <si>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</si>
  <si>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</si>
  <si>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</si>
  <si>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</si>
  <si>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</si>
  <si>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</si>
  <si>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</si>
  <si>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</si>
  <si>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</si>
  <si>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</si>
  <si>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</si>
  <si>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</si>
  <si>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</si>
  <si>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</si>
  <si>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</si>
  <si>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</si>
  <si>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</si>
  <si>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</si>
  <si>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</si>
  <si>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</si>
  <si>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</si>
  <si>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</si>
  <si>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</si>
  <si>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</si>
  <si>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</si>
  <si>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</si>
  <si>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</si>
  <si>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</si>
  <si>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</si>
  <si>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</si>
  <si>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</si>
  <si>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</si>
  <si>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</si>
  <si>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</si>
  <si>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</si>
  <si>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</si>
  <si>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</si>
  <si>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</si>
  <si>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</si>
  <si>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</si>
  <si>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</si>
  <si>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</si>
  <si>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</si>
  <si>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</si>
  <si>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</si>
  <si>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</si>
  <si>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</si>
  <si>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</si>
  <si>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</si>
  <si>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</si>
  <si>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</si>
  <si>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</si>
  <si>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</si>
  <si>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</si>
  <si>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</si>
  <si>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</si>
  <si>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</si>
  <si>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</si>
  <si>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</si>
  <si>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</si>
  <si>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</si>
  <si>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</si>
  <si>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</si>
  <si>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</si>
  <si>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</si>
  <si>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</si>
  <si>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</si>
  <si>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</si>
  <si>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</si>
  <si>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</si>
  <si>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</si>
  <si>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</si>
  <si>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</si>
  <si>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</si>
  <si>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</si>
  <si>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</si>
  <si>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</si>
  <si>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</si>
  <si>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</si>
  <si>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</si>
  <si>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</si>
  <si>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</si>
  <si>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</si>
  <si>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</si>
  <si>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</si>
  <si>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</si>
  <si>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</si>
  <si>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</si>
  <si>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</si>
  <si>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</si>
  <si>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</si>
  <si>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</si>
  <si>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</si>
  <si>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</si>
  <si>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</si>
  <si>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</si>
  <si>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</si>
  <si>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</si>
  <si>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</si>
  <si>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</si>
  <si>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</si>
  <si>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</si>
  <si>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</si>
  <si>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</si>
  <si>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</si>
  <si>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</si>
  <si>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</si>
  <si>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</si>
  <si>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</si>
  <si>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</si>
  <si>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</si>
  <si>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</si>
  <si>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</si>
  <si>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</si>
  <si>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</si>
  <si>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</si>
  <si>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</si>
  <si>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</si>
  <si>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</si>
  <si>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</si>
  <si>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</si>
  <si>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</si>
  <si>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</si>
  <si>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</si>
  <si>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</si>
  <si>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</si>
  <si>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</si>
  <si>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</si>
  <si>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</si>
  <si>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</si>
  <si>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</si>
  <si>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</si>
  <si>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</si>
  <si>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</si>
  <si>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</si>
  <si>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</si>
  <si>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</si>
  <si>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</si>
  <si>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</si>
  <si>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</si>
  <si>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</si>
  <si>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</si>
  <si>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</si>
  <si>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</si>
  <si>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</si>
  <si>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</si>
  <si>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</si>
  <si>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</si>
  <si>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</si>
  <si>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</si>
  <si>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</si>
  <si>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</si>
  <si>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</si>
  <si>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</si>
  <si>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</si>
  <si>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</si>
  <si>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</si>
  <si>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</si>
  <si>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</si>
  <si>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</si>
  <si>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</si>
  <si>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</si>
  <si>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</si>
  <si>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</si>
  <si>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</si>
  <si>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</si>
  <si>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</si>
  <si>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</si>
  <si>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</si>
  <si>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</si>
  <si>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</si>
  <si>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</si>
  <si>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</si>
  <si>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</si>
  <si>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</si>
  <si>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</si>
  <si>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</si>
  <si>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</si>
  <si>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</si>
  <si>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</si>
  <si>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</si>
  <si>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</si>
  <si>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</si>
  <si>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</si>
  <si>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</si>
  <si>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</si>
  <si>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</si>
  <si>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</si>
  <si>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</si>
  <si>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</si>
  <si>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</si>
  <si>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</si>
  <si>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</si>
  <si>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</si>
  <si>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</si>
  <si>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</si>
  <si>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</si>
  <si>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</si>
  <si>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</si>
  <si>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</si>
  <si>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</si>
  <si>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</si>
  <si>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</si>
  <si>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</si>
  <si>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</si>
  <si>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</si>
  <si>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</si>
  <si>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</si>
  <si>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</si>
  <si>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</si>
  <si>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</si>
  <si>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</si>
  <si>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</si>
  <si>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</si>
  <si>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</si>
  <si>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</si>
  <si>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</si>
  <si>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</si>
  <si>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</si>
  <si>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</si>
  <si>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</si>
  <si>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</si>
  <si>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</si>
  <si>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</si>
  <si>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</si>
  <si>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</si>
  <si>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</si>
  <si>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</si>
  <si>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</si>
  <si>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</si>
  <si>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</si>
  <si>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</si>
  <si>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</si>
  <si>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</si>
  <si>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</si>
  <si>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</si>
  <si>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</si>
  <si>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</si>
  <si>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</si>
  <si>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</si>
  <si>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</si>
  <si>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</si>
  <si>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</si>
  <si>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</si>
  <si>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</si>
  <si>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</si>
  <si>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</si>
  <si>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</si>
  <si>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</si>
  <si>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</si>
  <si>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</si>
  <si>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</si>
  <si>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</si>
  <si>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</si>
  <si>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</si>
  <si>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</si>
  <si>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</si>
  <si>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</si>
  <si>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</si>
  <si>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</si>
  <si>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</si>
  <si>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</si>
  <si>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</si>
  <si>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</si>
  <si>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</si>
  <si>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</si>
  <si>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</si>
  <si>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</si>
  <si>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</si>
  <si>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</si>
  <si>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</si>
  <si>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</si>
  <si>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</si>
  <si>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</si>
  <si>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</si>
  <si>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</si>
  <si>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</si>
  <si>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</si>
  <si>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</si>
  <si>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</si>
  <si>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</si>
  <si>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</si>
  <si>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</si>
  <si>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</si>
  <si>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</si>
  <si>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</si>
  <si>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</si>
  <si>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</si>
  <si>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</si>
  <si>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</si>
  <si>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</si>
  <si>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</si>
  <si>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</si>
  <si>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</si>
  <si>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</si>
  <si>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</si>
  <si>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</si>
  <si>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</si>
  <si>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</si>
  <si>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</si>
  <si>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</si>
  <si>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</si>
  <si>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</si>
  <si>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</si>
  <si>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</si>
  <si>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</si>
  <si>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</si>
  <si>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</si>
  <si>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</si>
  <si>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</si>
  <si>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</si>
  <si>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</si>
  <si>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</si>
  <si>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</si>
  <si>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</si>
  <si>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</si>
  <si>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</si>
  <si>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</si>
  <si>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</si>
  <si>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</si>
  <si>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</si>
  <si>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</si>
  <si>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</si>
  <si>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</si>
  <si>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</si>
  <si>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</si>
  <si>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</si>
  <si>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</si>
  <si>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</si>
  <si>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</si>
  <si>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</si>
  <si>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</si>
  <si>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</si>
  <si>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</si>
  <si>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</si>
  <si>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</si>
  <si>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</si>
  <si>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</si>
  <si>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</si>
  <si>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</si>
  <si>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</si>
  <si>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</si>
  <si>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</si>
  <si>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</si>
  <si>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</si>
  <si>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</si>
  <si>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</si>
  <si>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</si>
  <si>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</si>
  <si>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</si>
  <si>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</si>
  <si>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</si>
  <si>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</si>
  <si>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</si>
  <si>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</si>
  <si>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</si>
  <si>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</si>
  <si>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</si>
  <si>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</si>
  <si>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</si>
  <si>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</si>
  <si>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</si>
  <si>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</si>
  <si>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</si>
  <si>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</si>
  <si>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</si>
  <si>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</si>
  <si>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</si>
  <si>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</si>
  <si>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</si>
  <si>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</si>
  <si>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</si>
  <si>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</si>
  <si>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</si>
  <si>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</si>
  <si>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</si>
  <si>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</si>
  <si>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</si>
  <si>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</si>
  <si>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</si>
  <si>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</si>
  <si>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</si>
  <si>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</si>
  <si>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</si>
  <si>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</si>
  <si>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</si>
  <si>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</si>
  <si>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</si>
  <si>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</si>
  <si>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</si>
  <si>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</si>
  <si>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</si>
  <si>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</si>
  <si>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</si>
  <si>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</si>
  <si>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</si>
  <si>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</si>
  <si>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</si>
  <si>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</si>
  <si>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</si>
  <si>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</si>
  <si>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</si>
  <si>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</si>
  <si>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</si>
  <si>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</si>
  <si>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</si>
  <si>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</si>
  <si>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</si>
  <si>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</si>
  <si>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</si>
  <si>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</si>
  <si>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</si>
  <si>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</si>
  <si>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</si>
  <si>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</si>
  <si>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</si>
  <si>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</si>
  <si>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</si>
  <si>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</si>
  <si>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</si>
  <si>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</si>
  <si>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</si>
  <si>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</si>
  <si>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</si>
  <si>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</si>
  <si>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</si>
  <si>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</si>
  <si>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</si>
  <si>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</si>
  <si>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</si>
  <si>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</si>
  <si>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</si>
  <si>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</si>
  <si>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</si>
  <si>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</si>
  <si>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</si>
  <si>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</si>
  <si>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</si>
  <si>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</si>
  <si>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</si>
  <si>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</si>
  <si>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</si>
  <si>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</si>
  <si>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</si>
  <si>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</si>
  <si>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</si>
  <si>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</si>
  <si>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</si>
  <si>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</si>
  <si>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</si>
  <si>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</si>
  <si>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</si>
  <si>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</si>
  <si>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</si>
  <si>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</si>
  <si>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</si>
  <si>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</si>
  <si>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</si>
  <si>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</si>
  <si>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</si>
  <si>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</si>
  <si>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</si>
  <si>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</si>
  <si>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</si>
  <si>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</si>
  <si>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</si>
  <si>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</si>
  <si>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</si>
  <si>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</si>
  <si>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</si>
  <si>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</si>
  <si>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</si>
  <si>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</si>
  <si>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</si>
  <si>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</si>
  <si>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</si>
  <si>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</si>
  <si>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</si>
  <si>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</si>
  <si>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</si>
  <si>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</si>
  <si>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</si>
  <si>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</si>
  <si>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</si>
  <si>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</si>
  <si>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</si>
  <si>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</si>
  <si>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</si>
  <si>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</si>
  <si>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</si>
  <si>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</si>
  <si>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</si>
  <si>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</si>
  <si>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</si>
  <si>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</si>
  <si>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</si>
  <si>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</si>
  <si>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</si>
  <si>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</si>
  <si>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</si>
  <si>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</si>
  <si>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</si>
  <si>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</si>
  <si>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</si>
  <si>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</si>
  <si>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</si>
  <si>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</si>
  <si>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</si>
  <si>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</si>
  <si>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</si>
  <si>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</si>
  <si>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</si>
  <si>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</si>
  <si>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</si>
  <si>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</si>
  <si>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</si>
  <si>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</si>
  <si>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</si>
  <si>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</si>
  <si>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</si>
  <si>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</si>
  <si>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</si>
  <si>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</si>
  <si>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</si>
  <si>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</si>
  <si>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</si>
  <si>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</si>
  <si>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</si>
  <si>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</si>
  <si>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</si>
  <si>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</si>
  <si>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</si>
  <si>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</si>
  <si>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</si>
  <si>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</si>
  <si>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</si>
  <si>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</si>
  <si>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</si>
  <si>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</si>
  <si>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</si>
  <si>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</si>
  <si>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</si>
  <si>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</si>
  <si>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</si>
  <si>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</si>
  <si>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</si>
  <si>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</si>
  <si>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</si>
  <si>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</si>
  <si>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</si>
  <si>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</si>
  <si>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</si>
  <si>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</si>
  <si>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</si>
  <si>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</si>
  <si>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</si>
  <si>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</si>
  <si>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</si>
  <si>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</si>
  <si>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</si>
  <si>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</si>
  <si>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</si>
  <si>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</si>
  <si>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</si>
  <si>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</si>
  <si>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</si>
  <si>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</si>
  <si>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</si>
  <si>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</si>
  <si>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</si>
  <si>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</si>
  <si>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</si>
  <si>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</si>
  <si>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</si>
  <si>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</si>
  <si>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</si>
  <si>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</si>
  <si>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</si>
  <si>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</si>
  <si>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</si>
  <si>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</si>
  <si>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</si>
  <si>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</si>
  <si>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</si>
  <si>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</si>
  <si>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</si>
  <si>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</si>
  <si>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</si>
  <si>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</si>
  <si>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</si>
  <si>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</si>
  <si>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</si>
  <si>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</si>
  <si>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</si>
  <si>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</si>
  <si>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</si>
  <si>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</si>
  <si>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</si>
  <si>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</si>
  <si>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</si>
  <si>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</si>
  <si>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</si>
  <si>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</si>
  <si>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</si>
  <si>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</si>
  <si>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</si>
  <si>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</si>
  <si>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</si>
  <si>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</si>
  <si>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</si>
  <si>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</si>
  <si>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</si>
  <si>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</si>
  <si>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</si>
  <si>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</si>
  <si>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</si>
  <si>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</si>
  <si>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</si>
  <si>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</si>
  <si>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</si>
  <si>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</si>
  <si>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</si>
  <si>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</si>
  <si>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</si>
  <si>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</si>
  <si>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</si>
  <si>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</si>
  <si>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</si>
  <si>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</si>
  <si>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</si>
  <si>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</si>
  <si>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</si>
  <si>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</si>
  <si>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</si>
  <si>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</si>
  <si>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</si>
  <si>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</si>
  <si>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</si>
  <si>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</si>
  <si>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</si>
  <si>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</si>
  <si>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</si>
  <si>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</si>
  <si>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</si>
  <si>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</si>
  <si>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</si>
  <si>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</si>
  <si>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</si>
  <si>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</si>
  <si>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</si>
  <si>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</si>
  <si>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</si>
  <si>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</si>
  <si>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</si>
  <si>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</si>
  <si>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</si>
  <si>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</si>
  <si>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</si>
  <si>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</si>
  <si>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</si>
  <si>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</si>
  <si>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</si>
  <si>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</si>
  <si>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</si>
  <si>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</si>
  <si>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</si>
  <si>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</si>
  <si>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</si>
  <si>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</si>
  <si>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</si>
  <si>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</si>
  <si>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</si>
  <si>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</si>
  <si>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</si>
  <si>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</si>
  <si>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</si>
  <si>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</si>
  <si>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</si>
  <si>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</si>
  <si>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</si>
  <si>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</si>
  <si>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</si>
  <si>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</si>
  <si>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</si>
  <si>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</si>
  <si>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</si>
  <si>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</si>
  <si>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</si>
  <si>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</si>
  <si>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</si>
  <si>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</si>
  <si>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</si>
  <si>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</si>
  <si>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</si>
  <si>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</si>
  <si>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</si>
  <si>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</si>
  <si>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</si>
  <si>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</si>
  <si>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</si>
  <si>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</si>
  <si>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</si>
  <si>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</si>
  <si>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</si>
  <si>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</si>
  <si>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</si>
  <si>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</si>
  <si>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</si>
  <si>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</si>
  <si>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</si>
  <si>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</si>
  <si>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</si>
  <si>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</si>
  <si>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</si>
  <si>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</si>
  <si>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</si>
  <si>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</si>
  <si>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</si>
  <si>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</si>
  <si>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</si>
  <si>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</si>
  <si>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</si>
  <si>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</si>
  <si>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</si>
  <si>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</si>
  <si>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</si>
  <si>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</si>
  <si>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</si>
  <si>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</si>
  <si>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</si>
  <si>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</si>
  <si>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</si>
  <si>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</si>
  <si>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</si>
  <si>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</si>
  <si>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</si>
  <si>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</si>
  <si>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</si>
  <si>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</si>
  <si>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</si>
  <si>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</si>
  <si>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</si>
  <si>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</si>
  <si>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</si>
  <si>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</si>
  <si>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</si>
  <si>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</si>
  <si>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</si>
  <si>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</si>
  <si>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</si>
  <si>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</si>
  <si>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</si>
  <si>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</si>
  <si>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</si>
  <si>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</si>
  <si>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</si>
  <si>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</si>
  <si>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</si>
  <si>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</si>
  <si>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</si>
  <si>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</si>
  <si>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</si>
  <si>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</si>
  <si>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</si>
  <si>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</si>
  <si>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</si>
  <si>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</si>
  <si>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</si>
  <si>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</si>
  <si>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</si>
  <si>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</si>
  <si>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</si>
  <si>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</si>
  <si>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</si>
  <si>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</si>
  <si>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</si>
  <si>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</si>
  <si>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</si>
  <si>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</si>
  <si>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</si>
  <si>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</si>
  <si>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</si>
  <si>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</si>
  <si>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</si>
  <si>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</si>
  <si>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</si>
  <si>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</si>
  <si>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</si>
  <si>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</si>
  <si>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</si>
  <si>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</si>
  <si>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</si>
  <si>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</si>
  <si>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</si>
  <si>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</si>
  <si>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</si>
  <si>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</si>
  <si>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</si>
  <si>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</si>
  <si>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</si>
  <si>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</si>
  <si>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</si>
  <si>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</si>
  <si>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</si>
  <si>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</si>
  <si>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</si>
  <si>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</si>
  <si>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</si>
  <si>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</si>
  <si>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</si>
  <si>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</si>
  <si>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</si>
  <si>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</si>
  <si>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</si>
  <si>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</si>
  <si>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</si>
  <si>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</si>
  <si>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</si>
  <si>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</si>
  <si>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</si>
  <si>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</si>
  <si>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</si>
  <si>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</si>
  <si>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</si>
  <si>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</si>
  <si>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</si>
  <si>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</si>
  <si>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</si>
  <si>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</si>
  <si>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</si>
  <si>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</si>
  <si>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</si>
  <si>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</si>
  <si>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</si>
  <si>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</si>
  <si>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</si>
  <si>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</si>
  <si>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</si>
  <si>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</si>
  <si>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</si>
  <si>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</si>
  <si>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</si>
  <si>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</si>
  <si>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</si>
  <si>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</si>
  <si>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</si>
  <si>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</si>
  <si>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</si>
  <si>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</si>
  <si>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</si>
  <si>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</si>
  <si>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</si>
  <si>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</si>
  <si>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</si>
  <si>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</si>
  <si>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</si>
  <si>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</si>
  <si>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</si>
  <si>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</si>
  <si>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</si>
  <si>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</si>
  <si>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</si>
  <si>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</si>
  <si>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</si>
  <si>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</si>
  <si>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</si>
  <si>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</si>
  <si>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</si>
  <si>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</si>
  <si>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</si>
  <si>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</si>
  <si>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</si>
  <si>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</si>
  <si>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</si>
  <si>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</si>
  <si>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</si>
  <si>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</si>
  <si>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</si>
  <si>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</si>
  <si>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</si>
  <si>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</si>
  <si>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</si>
  <si>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</si>
  <si>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</si>
  <si>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</si>
  <si>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</si>
  <si>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</si>
  <si>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</si>
  <si>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</si>
  <si>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</si>
  <si>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</si>
  <si>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</si>
  <si>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</si>
  <si>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</si>
  <si>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</si>
  <si>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</si>
  <si>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</si>
  <si>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</si>
  <si>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</si>
  <si>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</si>
  <si>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</si>
  <si>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</si>
  <si>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</si>
  <si>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</si>
  <si>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</si>
  <si>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</si>
  <si>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</si>
  <si>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</si>
  <si>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</si>
  <si>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</si>
  <si>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</si>
  <si>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</si>
  <si>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</si>
  <si>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</si>
  <si>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</si>
  <si>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</si>
  <si>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</si>
  <si>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</si>
  <si>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</si>
  <si>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</si>
  <si>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</si>
  <si>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</si>
  <si>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</si>
  <si>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</si>
  <si>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</si>
  <si>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</si>
  <si>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</si>
  <si>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</si>
  <si>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</si>
  <si>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</si>
  <si>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</si>
  <si>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</si>
  <si>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</si>
  <si>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</si>
  <si>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</si>
  <si>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</si>
  <si>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</si>
  <si>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</si>
  <si>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</si>
  <si>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</si>
  <si>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</si>
  <si>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</si>
  <si>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</si>
  <si>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</si>
  <si>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</si>
  <si>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</si>
  <si>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</si>
  <si>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</si>
  <si>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</si>
  <si>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</si>
  <si>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</si>
  <si>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</si>
  <si>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</si>
  <si>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</si>
  <si>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</si>
  <si>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</si>
  <si>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</si>
  <si>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</si>
  <si>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</si>
  <si>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</si>
  <si>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</si>
  <si>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</si>
  <si>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</si>
  <si>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</si>
  <si>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</si>
  <si>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</si>
  <si>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</si>
  <si>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</si>
  <si>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</si>
  <si>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</si>
  <si>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</si>
  <si>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</si>
  <si>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</si>
  <si>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</si>
  <si>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</si>
  <si>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</si>
  <si>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</si>
  <si>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</si>
  <si>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</si>
  <si>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</si>
  <si>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</si>
  <si>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</si>
  <si>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</si>
  <si>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</si>
  <si>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</si>
  <si>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</si>
  <si>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</si>
  <si>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</si>
  <si>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</si>
  <si>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</si>
  <si>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</si>
  <si>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</si>
  <si>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</si>
  <si>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</si>
  <si>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</si>
  <si>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</si>
  <si>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</si>
  <si>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</si>
  <si>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</si>
  <si>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</si>
  <si>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</si>
  <si>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</si>
  <si>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</si>
  <si>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</si>
  <si>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</si>
  <si>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</si>
  <si>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</si>
  <si>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</si>
  <si>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</si>
  <si>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</si>
  <si>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</si>
  <si>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</si>
  <si>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</si>
  <si>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</si>
  <si>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</si>
  <si>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</si>
  <si>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</si>
  <si>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</si>
  <si>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</si>
  <si>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</si>
  <si>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</si>
  <si>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</si>
  <si>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</si>
  <si>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</si>
  <si>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</si>
  <si>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</si>
  <si>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</si>
  <si>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</si>
  <si>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</si>
  <si>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</si>
  <si>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</si>
  <si>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</si>
  <si>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</si>
  <si>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</si>
  <si>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</si>
  <si>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</si>
  <si>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</si>
  <si>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</si>
  <si>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</si>
  <si>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</si>
  <si>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</si>
  <si>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</si>
  <si>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</si>
  <si>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</si>
  <si>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</si>
  <si>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</si>
  <si>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</si>
  <si>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</si>
  <si>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</si>
  <si>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</si>
  <si>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</si>
  <si>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</si>
  <si>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</si>
  <si>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</si>
  <si>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</si>
  <si>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</si>
  <si>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</si>
  <si>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</si>
  <si>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</si>
  <si>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</si>
  <si>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</si>
  <si>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</si>
  <si>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</si>
  <si>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</si>
  <si>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</si>
  <si>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</si>
  <si>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</si>
  <si>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</si>
  <si>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</si>
  <si>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</si>
  <si>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</si>
  <si>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</si>
  <si>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</si>
  <si>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</si>
  <si>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</si>
  <si>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</si>
  <si>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</si>
  <si>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</si>
  <si>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</si>
  <si>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</si>
  <si>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</si>
  <si>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</si>
  <si>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</si>
  <si>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</si>
  <si>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</si>
  <si>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</si>
  <si>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</si>
  <si>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</si>
  <si>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</si>
  <si>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</si>
  <si>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</si>
  <si>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</si>
  <si>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</si>
  <si>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</si>
  <si>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</si>
  <si>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</si>
  <si>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</si>
  <si>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</si>
  <si>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</si>
  <si>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</si>
  <si>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</si>
  <si>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</si>
  <si>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</si>
  <si>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</si>
  <si>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</si>
  <si>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</si>
  <si>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</si>
  <si>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</si>
  <si>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</si>
  <si>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</si>
  <si>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</si>
  <si>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</si>
  <si>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</si>
  <si>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</si>
  <si>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</si>
  <si>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</si>
  <si>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</si>
  <si>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</si>
  <si>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</si>
  <si>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</si>
  <si>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</si>
  <si>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</si>
  <si>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</si>
  <si>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</si>
  <si>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</si>
  <si>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</si>
  <si>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</si>
  <si>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</si>
  <si>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</si>
  <si>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</si>
  <si>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</si>
  <si>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</si>
  <si>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</si>
  <si>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</si>
  <si>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</si>
  <si>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</si>
  <si>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</si>
  <si>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</si>
  <si>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</si>
  <si>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</si>
  <si>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</si>
  <si>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</si>
  <si>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</si>
  <si>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</si>
  <si>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</si>
  <si>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</si>
  <si>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</si>
  <si>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</si>
  <si>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</si>
  <si>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</si>
  <si>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</si>
  <si>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</si>
  <si>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</si>
  <si>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</si>
  <si>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</si>
  <si>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</si>
  <si>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</si>
  <si>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</si>
  <si>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</si>
  <si>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</si>
  <si>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</si>
  <si>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</si>
  <si>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</si>
  <si>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</si>
  <si>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</si>
  <si>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</si>
  <si>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</si>
  <si>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</si>
  <si>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</si>
  <si>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</si>
  <si>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</si>
  <si>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</si>
  <si>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</si>
  <si>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</si>
  <si>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</si>
  <si>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</si>
  <si>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</si>
  <si>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</si>
  <si>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</si>
  <si>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</si>
  <si>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</si>
  <si>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</si>
  <si>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</si>
  <si>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</si>
  <si>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</si>
  <si>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</si>
  <si>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</si>
  <si>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</si>
  <si>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</si>
  <si>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</si>
  <si>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</si>
  <si>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</si>
  <si>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</si>
  <si>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</si>
  <si>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</si>
  <si>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</si>
  <si>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</si>
  <si>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</si>
  <si>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</si>
  <si>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</si>
  <si>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</si>
  <si>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</si>
  <si>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</si>
  <si>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</si>
  <si>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</si>
  <si>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</si>
  <si>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</si>
  <si>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</si>
  <si>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</si>
  <si>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</si>
  <si>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</si>
  <si>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</si>
  <si>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</si>
  <si>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</si>
  <si>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</si>
  <si>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</si>
  <si>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</si>
  <si>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</si>
  <si>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</si>
  <si>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</si>
  <si>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</si>
  <si>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</si>
  <si>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</si>
  <si>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</si>
  <si>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</si>
  <si>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</si>
  <si>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</si>
  <si>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</si>
  <si>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</si>
  <si>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</si>
  <si>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</si>
  <si>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</si>
  <si>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</si>
  <si>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</si>
  <si>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</si>
  <si>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</si>
  <si>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</si>
  <si>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</si>
  <si>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</si>
  <si>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</si>
  <si>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</si>
  <si>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</si>
  <si>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</si>
  <si>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</si>
  <si>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</si>
  <si>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</si>
  <si>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</si>
  <si>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</si>
  <si>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</si>
  <si>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</si>
  <si>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</si>
  <si>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</si>
  <si>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</si>
  <si>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</si>
  <si>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</si>
  <si>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</si>
  <si>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</si>
  <si>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</si>
  <si>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</si>
  <si>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</si>
  <si>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</si>
  <si>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</si>
  <si>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</si>
  <si>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</si>
  <si>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</si>
  <si>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</si>
  <si>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</si>
  <si>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</si>
  <si>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</si>
  <si>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</si>
  <si>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</si>
  <si>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</si>
  <si>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</si>
  <si>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</si>
  <si>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</si>
  <si>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</si>
  <si>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</si>
  <si>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</si>
  <si>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</si>
  <si>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</si>
  <si>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</si>
  <si>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</si>
  <si>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</si>
  <si>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</si>
  <si>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</si>
  <si>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</si>
  <si>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</si>
  <si>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</si>
  <si>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</si>
  <si>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</si>
  <si>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</si>
  <si>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</si>
  <si>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</si>
  <si>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</si>
  <si>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</si>
  <si>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</si>
  <si>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</si>
  <si>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</si>
  <si>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</si>
  <si>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</si>
  <si>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</si>
  <si>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</si>
  <si>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</si>
  <si>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</si>
  <si>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</si>
  <si>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</si>
  <si>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</si>
  <si>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</si>
  <si>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</si>
  <si>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</si>
  <si>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</si>
  <si>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</si>
  <si>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</si>
  <si>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</si>
  <si>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</si>
  <si>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</si>
  <si>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</si>
  <si>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</si>
  <si>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</si>
  <si>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</si>
  <si>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</si>
  <si>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</si>
  <si>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</si>
  <si>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</si>
  <si>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</si>
  <si>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</si>
  <si>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</si>
  <si>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</si>
  <si>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</si>
  <si>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</si>
  <si>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</si>
  <si>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</si>
  <si>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</si>
  <si>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</si>
  <si>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</si>
  <si>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</si>
  <si>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</si>
  <si>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</si>
  <si>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</si>
  <si>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</si>
  <si>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</si>
  <si>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</si>
  <si>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</si>
  <si>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</si>
  <si>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</si>
  <si>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</si>
  <si>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</si>
  <si>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</si>
  <si>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</si>
  <si>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</si>
  <si>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</si>
  <si>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</si>
  <si>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</si>
  <si>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</si>
  <si>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</si>
  <si>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</si>
  <si>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</si>
  <si>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</si>
  <si>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</si>
  <si>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</si>
  <si>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</si>
  <si>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</si>
  <si>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</si>
  <si>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</si>
  <si>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</si>
  <si>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</si>
  <si>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</si>
  <si>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</si>
  <si>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</si>
  <si>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</si>
  <si>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</si>
  <si>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</si>
  <si>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</si>
  <si>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</si>
  <si>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</si>
  <si>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</si>
  <si>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</si>
  <si>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</si>
  <si>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</si>
  <si>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</si>
  <si>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</si>
  <si>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</si>
  <si>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</si>
  <si>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</si>
  <si>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</si>
  <si>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</si>
  <si>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</si>
  <si>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</si>
  <si>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</si>
  <si>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</si>
  <si>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</si>
  <si>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</si>
  <si>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</si>
  <si>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</si>
  <si>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</si>
  <si>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</si>
  <si>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</si>
  <si>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</si>
  <si>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</si>
  <si>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</si>
  <si>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</si>
  <si>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</si>
  <si>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</si>
  <si>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</si>
  <si>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</si>
  <si>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</si>
  <si>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</si>
  <si>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</si>
  <si>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</si>
  <si>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</si>
  <si>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</si>
  <si>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</si>
  <si>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</si>
  <si>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</si>
  <si>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</si>
  <si>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</si>
  <si>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</si>
  <si>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</si>
  <si>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</si>
  <si>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</si>
  <si>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</si>
  <si>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</si>
  <si>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</si>
  <si>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</si>
  <si>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</si>
  <si>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</si>
  <si>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</si>
  <si>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</si>
  <si>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</si>
  <si>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</si>
  <si>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</si>
  <si>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</si>
  <si>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</si>
  <si>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</si>
  <si>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</si>
  <si>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</si>
  <si>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</si>
  <si>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</si>
  <si>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</si>
  <si>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</si>
  <si>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</si>
  <si>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</si>
  <si>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</si>
  <si>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</si>
  <si>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</si>
  <si>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</si>
  <si>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</si>
  <si>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</si>
  <si>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</si>
  <si>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</si>
  <si>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</si>
  <si>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</si>
  <si>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</si>
  <si>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</si>
  <si>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</si>
  <si>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</si>
  <si>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</si>
  <si>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</si>
  <si>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</si>
  <si>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</si>
  <si>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</si>
  <si>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</si>
  <si>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</si>
  <si>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</si>
  <si>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</si>
  <si>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</si>
  <si>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</si>
  <si>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</si>
  <si>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</si>
  <si>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</si>
  <si>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</si>
  <si>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</si>
  <si>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</si>
  <si>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</si>
  <si>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</si>
  <si>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</si>
  <si>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</si>
  <si>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</si>
  <si>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</si>
  <si>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</si>
  <si>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</si>
  <si>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</si>
  <si>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</si>
  <si>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</si>
  <si>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</si>
  <si>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</si>
  <si>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</si>
  <si>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</si>
  <si>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</si>
  <si>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</si>
  <si>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</si>
  <si>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</si>
  <si>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</si>
  <si>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</si>
  <si>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</si>
  <si>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</si>
  <si>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</si>
  <si>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</si>
  <si>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</si>
  <si>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</si>
  <si>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</si>
  <si>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</si>
  <si>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</si>
  <si>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</si>
  <si>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</si>
  <si>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</si>
  <si>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</si>
  <si>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</si>
  <si>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</si>
  <si>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</si>
  <si>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</si>
  <si>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</si>
  <si>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</si>
  <si>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</si>
  <si>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</si>
  <si>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</si>
  <si>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</si>
  <si>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</si>
  <si>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</si>
  <si>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</si>
  <si>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</si>
  <si>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</si>
  <si>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</si>
  <si>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</si>
  <si>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</si>
  <si>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</si>
  <si>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</si>
  <si>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</si>
  <si>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</si>
  <si>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</si>
  <si>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</si>
  <si>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</si>
  <si>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</si>
  <si>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</si>
  <si>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</si>
  <si>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</si>
  <si>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</si>
  <si>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</si>
  <si>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</si>
  <si>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</si>
  <si>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</si>
  <si>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</si>
  <si>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</si>
  <si>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</si>
  <si>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</si>
  <si>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</si>
  <si>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</si>
  <si>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</si>
  <si>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</si>
  <si>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</si>
  <si>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</si>
  <si>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</si>
  <si>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</si>
  <si>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</si>
  <si>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</si>
  <si>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</si>
  <si>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</si>
  <si>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</si>
  <si>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</si>
  <si>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</si>
  <si>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</si>
  <si>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</si>
  <si>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</si>
  <si>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</si>
  <si>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</si>
  <si>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</si>
  <si>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</si>
  <si>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</si>
  <si>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</si>
  <si>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</si>
  <si>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</si>
  <si>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</si>
  <si>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</si>
  <si>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</si>
  <si>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</si>
  <si>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</si>
  <si>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</si>
  <si>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</si>
  <si>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</si>
  <si>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</si>
  <si>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</si>
  <si>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</si>
  <si>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</si>
  <si>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</si>
  <si>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</si>
  <si>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</si>
  <si>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</si>
  <si>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</si>
  <si>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</si>
  <si>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</si>
  <si>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</si>
  <si>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</si>
  <si>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</si>
  <si>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</si>
  <si>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</si>
  <si>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</si>
  <si>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</si>
  <si>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</si>
  <si>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</si>
  <si>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</si>
  <si>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</si>
  <si>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</si>
  <si>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</si>
  <si>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</si>
  <si>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</si>
  <si>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</si>
  <si>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</si>
  <si>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</si>
  <si>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</si>
  <si>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</si>
  <si>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</si>
  <si>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</si>
  <si>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</si>
  <si>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</si>
  <si>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</si>
  <si>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</si>
  <si>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</si>
  <si>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</si>
  <si>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</si>
  <si>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</si>
  <si>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</si>
  <si>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</si>
  <si>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</si>
  <si>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</si>
  <si>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</si>
  <si>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</si>
  <si>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</si>
  <si>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</si>
  <si>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</si>
  <si>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</si>
  <si>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</si>
  <si>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</si>
  <si>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</si>
  <si>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</si>
  <si>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</si>
  <si>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</si>
  <si>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</si>
  <si>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</si>
  <si>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</si>
  <si>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</si>
  <si>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</si>
  <si>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</si>
  <si>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</si>
  <si>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</si>
  <si>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</si>
  <si>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</si>
  <si>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</si>
  <si>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</si>
  <si>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</si>
  <si>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</si>
  <si>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</si>
  <si>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</si>
  <si>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</si>
  <si>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</si>
  <si>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</si>
  <si>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</si>
  <si>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</si>
  <si>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</si>
  <si>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</si>
  <si>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</si>
  <si>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</si>
  <si>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</si>
  <si>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</si>
  <si>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</si>
  <si>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</si>
  <si>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</si>
  <si>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</si>
  <si>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</si>
  <si>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</si>
  <si>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</si>
  <si>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</si>
  <si>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</si>
  <si>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</si>
  <si>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</si>
  <si>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</si>
  <si>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</si>
  <si>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</si>
  <si>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</si>
  <si>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</si>
  <si>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</si>
  <si>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</si>
  <si>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</si>
  <si>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</si>
  <si>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</si>
  <si>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</si>
  <si>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</si>
  <si>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</si>
  <si>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</si>
  <si>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</si>
  <si>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</si>
  <si>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</si>
  <si>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</si>
  <si>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</si>
  <si>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</si>
  <si>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</si>
  <si>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</si>
  <si>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</si>
  <si>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</si>
  <si>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</si>
  <si>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</si>
  <si>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</si>
  <si>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</si>
  <si>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</si>
  <si>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</si>
  <si>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</si>
  <si>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</si>
  <si>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</si>
  <si>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</si>
  <si>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</si>
  <si>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</si>
  <si>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</si>
  <si>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</si>
  <si>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</si>
  <si>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</si>
  <si>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</si>
  <si>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</si>
  <si>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</si>
  <si>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</si>
  <si>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</si>
  <si>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</si>
  <si>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</si>
  <si>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</si>
  <si>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</si>
  <si>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</si>
  <si>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</si>
  <si>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</si>
  <si>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</si>
  <si>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</si>
  <si>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</si>
  <si>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</si>
  <si>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</si>
  <si>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</si>
  <si>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</si>
  <si>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</si>
  <si>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</si>
  <si>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</si>
  <si>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</si>
  <si>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</si>
  <si>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</si>
  <si>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</si>
  <si>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</si>
  <si>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</si>
  <si>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</si>
  <si>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</si>
  <si>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</si>
  <si>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</si>
  <si>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</si>
  <si>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</si>
  <si>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</si>
  <si>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</si>
  <si>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</si>
  <si>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</si>
  <si>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</si>
  <si>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</si>
  <si>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</si>
  <si>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</si>
  <si>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</si>
  <si>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</si>
  <si>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</si>
  <si>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</si>
  <si>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</si>
  <si>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</si>
  <si>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</si>
  <si>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</si>
  <si>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</si>
  <si>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</si>
  <si>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</si>
  <si>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</si>
  <si>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</si>
  <si>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</si>
  <si>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</si>
  <si>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</si>
  <si>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</si>
  <si>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</si>
  <si>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</si>
  <si>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</si>
  <si>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</si>
  <si>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</si>
  <si>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</si>
  <si>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</si>
  <si>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</si>
  <si>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</si>
  <si>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</si>
  <si>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</si>
  <si>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</si>
  <si>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</si>
  <si>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</si>
  <si>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</si>
  <si>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</si>
  <si>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</si>
  <si>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</si>
  <si>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</si>
  <si>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</si>
  <si>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</si>
  <si>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</si>
  <si>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</si>
  <si>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</si>
  <si>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</si>
  <si>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</si>
  <si>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</si>
  <si>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</si>
  <si>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</si>
  <si>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</si>
  <si>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</si>
  <si>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</si>
  <si>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</si>
  <si>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</si>
  <si>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</si>
  <si>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</si>
  <si>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</si>
  <si>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</si>
  <si>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</si>
  <si>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</si>
  <si>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</si>
  <si>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</si>
  <si>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</si>
  <si>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</si>
  <si>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</si>
  <si>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</si>
  <si>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</si>
  <si>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</si>
  <si>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</si>
  <si>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</si>
  <si>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</si>
  <si>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</si>
  <si>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</si>
  <si>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</si>
  <si>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</si>
  <si>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</si>
  <si>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</si>
  <si>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</si>
  <si>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</si>
  <si>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</si>
  <si>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</si>
  <si>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</si>
  <si>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</si>
  <si>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</si>
  <si>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</si>
  <si>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</si>
  <si>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</si>
  <si>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</si>
  <si>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</si>
  <si>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</si>
  <si>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</si>
  <si>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</si>
  <si>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</si>
  <si>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</si>
  <si>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</si>
  <si>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</si>
  <si>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</si>
  <si>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</si>
  <si>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</si>
  <si>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</si>
  <si>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</si>
  <si>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</si>
  <si>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</si>
  <si>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</si>
  <si>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</si>
  <si>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</si>
  <si>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</si>
  <si>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</si>
  <si>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</si>
  <si>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</si>
  <si>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</si>
  <si>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</si>
  <si>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</si>
  <si>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</si>
  <si>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</si>
  <si>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</si>
  <si>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</si>
  <si>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</si>
  <si>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</si>
  <si>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</si>
  <si>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</si>
  <si>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</si>
  <si>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</si>
  <si>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</si>
  <si>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</si>
  <si>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</si>
  <si>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</si>
  <si>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</si>
  <si>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</si>
  <si>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</si>
  <si>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</si>
  <si>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</si>
  <si>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</si>
  <si>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</si>
  <si>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</si>
  <si>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</si>
  <si>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</si>
  <si>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</si>
  <si>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</si>
  <si>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</si>
  <si>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</si>
  <si>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</si>
  <si>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</si>
  <si>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</si>
  <si>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</si>
  <si>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</si>
  <si>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</si>
  <si>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</si>
  <si>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</si>
  <si>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</si>
  <si>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</si>
  <si>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</si>
  <si>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</si>
  <si>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</si>
  <si>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</si>
  <si>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</si>
  <si>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</si>
  <si>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</si>
  <si>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</si>
  <si>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</si>
  <si>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</si>
  <si>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</si>
  <si>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</si>
  <si>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</si>
  <si>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</si>
  <si>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</si>
  <si>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</si>
  <si>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</si>
  <si>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</si>
  <si>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</si>
  <si>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</si>
  <si>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</si>
  <si>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</si>
  <si>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</si>
  <si>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</si>
  <si>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</si>
  <si>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</si>
  <si>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</si>
  <si>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</si>
  <si>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</si>
  <si>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</si>
  <si>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</si>
  <si>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</si>
  <si>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</si>
  <si>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</si>
  <si>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</si>
  <si>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</si>
  <si>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</si>
  <si>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</si>
  <si>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</si>
  <si>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</si>
  <si>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</si>
  <si>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</si>
  <si>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</si>
  <si>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</si>
  <si>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</si>
  <si>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</si>
  <si>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</si>
  <si>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</si>
  <si>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</si>
  <si>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</si>
  <si>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</si>
  <si>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</si>
  <si>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</si>
  <si>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</si>
  <si>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</si>
  <si>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</si>
  <si>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</si>
  <si>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</si>
  <si>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</si>
  <si>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</si>
  <si>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</si>
  <si>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</si>
  <si>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</si>
  <si>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</si>
  <si>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</si>
  <si>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</si>
  <si>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</si>
  <si>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</si>
  <si>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</si>
  <si>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</si>
  <si>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</si>
  <si>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</si>
  <si>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</si>
  <si>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</si>
  <si>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</si>
  <si>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</si>
  <si>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</si>
  <si>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</si>
  <si>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</si>
  <si>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</si>
  <si>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</si>
  <si>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</si>
  <si>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</si>
  <si>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</si>
  <si>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</si>
  <si>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</si>
  <si>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</si>
  <si>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</si>
  <si>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</si>
  <si>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</si>
  <si>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</si>
  <si>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</si>
  <si>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</si>
  <si>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</si>
  <si>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</si>
  <si>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</si>
  <si>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</si>
  <si>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</si>
  <si>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</si>
  <si>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</si>
  <si>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</si>
  <si>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</si>
  <si>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</si>
  <si>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</si>
  <si>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</si>
  <si>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</si>
  <si>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</si>
  <si>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</si>
  <si>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</si>
  <si>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</si>
  <si>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</si>
  <si>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</si>
  <si>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</si>
  <si>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</si>
  <si>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</si>
  <si>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</si>
  <si>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</si>
  <si>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</si>
  <si>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</si>
  <si>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</si>
  <si>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</si>
  <si>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</si>
  <si>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</si>
  <si>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</si>
  <si>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</si>
  <si>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</si>
  <si>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</si>
  <si>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</si>
  <si>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</si>
  <si>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</si>
  <si>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</si>
  <si>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</si>
  <si>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</si>
  <si>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</si>
  <si>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</si>
  <si>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</si>
  <si>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</si>
  <si>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</si>
  <si>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</si>
  <si>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</si>
  <si>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</si>
  <si>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</si>
  <si>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</si>
  <si>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</si>
  <si>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</si>
  <si>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</si>
  <si>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</si>
  <si>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</si>
  <si>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</si>
  <si>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</si>
  <si>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</si>
  <si>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</si>
  <si>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</si>
  <si>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</si>
  <si>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</si>
  <si>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</si>
  <si>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</si>
  <si>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</si>
  <si>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</si>
  <si>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</si>
  <si>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</si>
  <si>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</si>
  <si>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</si>
  <si>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</si>
  <si>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</si>
  <si>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</si>
  <si>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</si>
  <si>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</si>
  <si>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</si>
  <si>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</si>
  <si>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</si>
  <si>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</si>
  <si>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</si>
  <si>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</si>
  <si>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</si>
  <si>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</si>
  <si>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</si>
  <si>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</si>
  <si>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</si>
  <si>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</si>
  <si>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</si>
  <si>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</si>
  <si>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</si>
  <si>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</si>
  <si>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</si>
  <si>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</si>
  <si>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</si>
  <si>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</si>
  <si>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</si>
  <si>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</si>
  <si>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</si>
  <si>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</si>
  <si>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</si>
  <si>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</si>
  <si>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</si>
  <si>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</si>
  <si>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</si>
  <si>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</si>
  <si>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</si>
  <si>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</si>
  <si>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</si>
  <si>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</si>
  <si>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</si>
  <si>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</si>
  <si>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</si>
  <si>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</si>
  <si>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</si>
  <si>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</si>
  <si>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</si>
  <si>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</si>
  <si>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</si>
  <si>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</si>
  <si>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</si>
  <si>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</si>
  <si>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</si>
  <si>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</si>
  <si>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</si>
  <si>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</si>
  <si>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</si>
  <si>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</si>
  <si>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</si>
  <si>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</si>
  <si>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</si>
  <si>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</si>
  <si>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</si>
  <si>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</si>
  <si>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</si>
  <si>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</si>
  <si>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</si>
  <si>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</si>
  <si>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</si>
  <si>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</si>
  <si>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</si>
  <si>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</si>
  <si>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</si>
  <si>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</si>
  <si>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</si>
  <si>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</si>
  <si>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</si>
  <si>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</si>
  <si>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</si>
  <si>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</si>
  <si>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</si>
  <si>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</si>
  <si>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</si>
  <si>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</si>
  <si>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</si>
  <si>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</si>
  <si>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</si>
  <si>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</si>
  <si>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</si>
  <si>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</si>
  <si>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</si>
  <si>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</si>
  <si>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</si>
  <si>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</si>
  <si>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</si>
  <si>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</si>
  <si>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</si>
  <si>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</si>
  <si>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</si>
  <si>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</si>
  <si>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</si>
  <si>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</si>
  <si>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</si>
  <si>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</si>
  <si>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</si>
  <si>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</si>
  <si>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</si>
  <si>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</si>
  <si>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</si>
  <si>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</si>
  <si>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</si>
  <si>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</si>
  <si>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</si>
  <si>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</si>
  <si>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</si>
  <si>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</si>
  <si>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</si>
  <si>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</si>
  <si>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</si>
  <si>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</si>
  <si>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</si>
  <si>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</si>
  <si>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</si>
  <si>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</si>
  <si>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</si>
  <si>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</si>
  <si>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</si>
  <si>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</si>
  <si>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</si>
  <si>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</si>
  <si>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</si>
  <si>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</si>
  <si>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</si>
  <si>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</si>
  <si>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</si>
  <si>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</si>
  <si>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</si>
  <si>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</si>
  <si>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</si>
  <si>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</si>
  <si>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</si>
  <si>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</si>
  <si>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</si>
  <si>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</si>
  <si>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</si>
  <si>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</si>
  <si>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</si>
  <si>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</si>
  <si>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</si>
  <si>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</si>
  <si>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</si>
  <si>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</si>
  <si>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</si>
  <si>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</si>
  <si>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</si>
  <si>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</si>
  <si>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</si>
  <si>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</si>
  <si>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</si>
  <si>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</si>
  <si>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</si>
  <si>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</si>
  <si>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</si>
  <si>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</si>
  <si>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</si>
  <si>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</si>
  <si>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</si>
  <si>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</si>
  <si>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</si>
  <si>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</si>
  <si>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</si>
  <si>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</si>
  <si>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</si>
  <si>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</si>
  <si>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</si>
  <si>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</si>
  <si>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</si>
  <si>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</si>
  <si>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</si>
  <si>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</si>
  <si>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</si>
  <si>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</si>
  <si>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</si>
  <si>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</si>
  <si>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</si>
  <si>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</si>
  <si>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</si>
  <si>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</si>
  <si>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</si>
  <si>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</si>
  <si>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</si>
  <si>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</si>
  <si>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</si>
  <si>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</si>
  <si>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</si>
  <si>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</si>
  <si>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</si>
  <si>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</si>
  <si>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</si>
  <si>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</si>
  <si>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</si>
  <si>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</si>
  <si>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</si>
  <si>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</si>
  <si>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</si>
  <si>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</si>
  <si>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</si>
  <si>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</si>
  <si>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</si>
  <si>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</si>
  <si>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</si>
  <si>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</si>
  <si>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</si>
  <si>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</si>
  <si>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</si>
  <si>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</si>
  <si>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</si>
  <si>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</si>
  <si>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</si>
  <si>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</si>
  <si>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</si>
  <si>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</si>
  <si>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</si>
  <si>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</si>
  <si>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</si>
  <si>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</si>
  <si>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</si>
  <si>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</si>
  <si>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</si>
  <si>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</si>
  <si>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</si>
  <si>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</si>
  <si>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</si>
  <si>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</si>
  <si>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</si>
  <si>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</si>
  <si>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</si>
  <si>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</si>
  <si>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</si>
  <si>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</si>
  <si>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</si>
  <si>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</si>
  <si>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</si>
  <si>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</si>
  <si>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</si>
  <si>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</si>
  <si>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</si>
  <si>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</si>
  <si>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</si>
  <si>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</si>
  <si>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</si>
  <si>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</si>
  <si>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</si>
  <si>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</si>
  <si>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</si>
  <si>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</si>
  <si>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</si>
  <si>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</si>
  <si>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</si>
  <si>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</si>
  <si>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</si>
  <si>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</si>
  <si>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</si>
  <si>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</si>
  <si>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</si>
  <si>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</si>
  <si>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</si>
  <si>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</si>
  <si>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</si>
  <si>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</si>
  <si>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</si>
  <si>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</si>
  <si>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</si>
  <si>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</si>
  <si>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</si>
  <si>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</si>
  <si>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</si>
  <si>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</si>
  <si>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</si>
  <si>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</si>
  <si>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</si>
  <si>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</si>
  <si>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</si>
  <si>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</si>
  <si>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</si>
  <si>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</si>
  <si>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</si>
  <si>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</si>
  <si>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</si>
  <si>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</si>
  <si>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</si>
  <si>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</si>
  <si>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</si>
  <si>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</si>
  <si>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</si>
  <si>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</si>
  <si>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</si>
  <si>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</si>
  <si>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</si>
  <si>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</si>
  <si>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</si>
  <si>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</si>
  <si>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</si>
  <si>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</si>
  <si>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</si>
  <si>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</si>
  <si>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</si>
  <si>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</si>
  <si>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</si>
  <si>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</si>
  <si>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</si>
  <si>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</si>
  <si>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</si>
  <si>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</si>
  <si>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</si>
  <si>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</si>
  <si>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</si>
  <si>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</si>
  <si>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</si>
  <si>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</si>
  <si>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</si>
  <si>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</si>
  <si>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</si>
  <si>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</si>
  <si>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</si>
  <si>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</si>
  <si>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</si>
  <si>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</si>
  <si>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</si>
  <si>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</si>
  <si>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</si>
  <si>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</si>
  <si>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</si>
  <si>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</si>
  <si>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</si>
  <si>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</si>
  <si>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</si>
  <si>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</si>
  <si>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</si>
  <si>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</si>
  <si>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</si>
  <si>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</si>
  <si>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</si>
  <si>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</si>
  <si>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</si>
  <si>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</si>
  <si>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</si>
  <si>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</si>
  <si>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</si>
  <si>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</si>
  <si>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</si>
  <si>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</si>
  <si>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</si>
  <si>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</si>
  <si>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</si>
  <si>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</si>
  <si>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</si>
  <si>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</si>
  <si>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</si>
  <si>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</si>
  <si>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</si>
  <si>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</si>
  <si>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</si>
  <si>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</si>
  <si>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</si>
  <si>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</si>
  <si>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</si>
  <si>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</si>
  <si>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</si>
  <si>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</si>
  <si>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</si>
  <si>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</si>
  <si>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</si>
  <si>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</si>
  <si>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</si>
  <si>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</si>
  <si>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</si>
  <si>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</si>
  <si>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</si>
  <si>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</si>
  <si>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</si>
  <si>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</si>
  <si>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</si>
  <si>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</si>
  <si>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</si>
  <si>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</si>
  <si>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</si>
  <si>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</si>
  <si>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</si>
  <si>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</si>
  <si>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</si>
  <si>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</si>
  <si>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</si>
  <si>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</si>
  <si>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</si>
  <si>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</si>
  <si>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</si>
  <si>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</si>
  <si>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</si>
  <si>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</si>
  <si>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</si>
  <si>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</si>
  <si>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</si>
  <si>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</si>
  <si>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</si>
  <si>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</si>
  <si>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</si>
  <si>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</si>
  <si>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</si>
  <si>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</si>
  <si>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</si>
  <si>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</si>
  <si>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</si>
  <si>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</si>
  <si>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</si>
  <si>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</si>
  <si>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</si>
  <si>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</si>
  <si>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</si>
  <si>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</si>
  <si>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</si>
  <si>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</si>
  <si>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</si>
  <si>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</si>
  <si>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</si>
  <si>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</si>
  <si>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</si>
  <si>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</si>
  <si>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</si>
  <si>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</si>
  <si>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</si>
  <si>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</si>
  <si>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</si>
  <si>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</si>
  <si>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</si>
  <si>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</si>
  <si>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</si>
  <si>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</si>
  <si>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</si>
  <si>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</si>
  <si>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</si>
  <si>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</si>
  <si>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</si>
  <si>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</si>
  <si>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</si>
  <si>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</si>
  <si>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</si>
  <si>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</si>
  <si>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</si>
  <si>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</si>
  <si>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</si>
  <si>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</si>
  <si>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</si>
  <si>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</si>
  <si>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</si>
  <si>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</si>
  <si>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</si>
  <si>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</si>
  <si>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</si>
  <si>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</si>
  <si>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</si>
  <si>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</si>
  <si>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</si>
  <si>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</si>
  <si>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</si>
  <si>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</si>
  <si>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</si>
  <si>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</si>
  <si>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</si>
  <si>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</si>
  <si>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</si>
  <si>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</si>
  <si>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</si>
  <si>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</si>
  <si>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</si>
  <si>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</si>
  <si>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</si>
  <si>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</si>
  <si>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</si>
  <si>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</si>
  <si>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</si>
  <si>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</si>
  <si>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</si>
  <si>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</si>
  <si>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</si>
  <si>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</si>
  <si>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</si>
  <si>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</si>
  <si>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</si>
  <si>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</si>
  <si>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</si>
  <si>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</si>
  <si>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</si>
  <si>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</si>
  <si>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</si>
  <si>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</si>
  <si>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</si>
  <si>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</si>
  <si>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</si>
  <si>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</si>
  <si>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</si>
  <si>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</si>
  <si>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</si>
  <si>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</si>
  <si>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</si>
  <si>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</si>
  <si>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</si>
  <si>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</si>
  <si>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</si>
  <si>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</si>
  <si>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</si>
  <si>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</si>
  <si>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</si>
  <si>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</si>
  <si>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</si>
  <si>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</si>
  <si>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</si>
  <si>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</si>
  <si>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</si>
  <si>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</si>
  <si>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</si>
  <si>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</si>
  <si>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</si>
  <si>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</si>
  <si>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</si>
  <si>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</si>
  <si>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</si>
  <si>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</si>
  <si>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</si>
  <si>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</si>
  <si>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</si>
  <si>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</si>
  <si>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</si>
  <si>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</si>
  <si>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</si>
  <si>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</si>
  <si>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</si>
  <si>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</si>
  <si>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</si>
  <si>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</si>
  <si>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</si>
  <si>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</si>
  <si>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</si>
  <si>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</si>
  <si>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</si>
  <si>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</si>
  <si>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</si>
  <si>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</si>
  <si>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</si>
  <si>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</si>
  <si>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</si>
  <si>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</si>
  <si>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</si>
  <si>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</si>
  <si>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</si>
  <si>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</si>
  <si>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</si>
  <si>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</si>
  <si>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</si>
  <si>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</si>
  <si>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</si>
  <si>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</si>
  <si>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</si>
  <si>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</si>
  <si>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</si>
  <si>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</si>
  <si>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</si>
  <si>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</si>
  <si>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</si>
  <si>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</si>
  <si>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</si>
  <si>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</si>
  <si>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</si>
  <si>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</si>
  <si>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</si>
  <si>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</si>
  <si>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</si>
  <si>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</si>
  <si>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</si>
  <si>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</si>
  <si>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</si>
  <si>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</si>
  <si>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</si>
  <si>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</si>
  <si>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</si>
  <si>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</si>
  <si>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</si>
  <si>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</si>
  <si>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</si>
  <si>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</si>
  <si>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</si>
  <si>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</si>
  <si>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</si>
  <si>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</si>
  <si>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</si>
  <si>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</si>
  <si>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</si>
  <si>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</si>
  <si>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</si>
  <si>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</si>
  <si>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</si>
  <si>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</si>
  <si>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</si>
  <si>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</si>
  <si>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</si>
  <si>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</si>
  <si>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</si>
  <si>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</si>
  <si>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</si>
  <si>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</si>
  <si>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</si>
  <si>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</si>
  <si>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</si>
  <si>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</si>
  <si>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</si>
  <si>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</si>
  <si>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</si>
  <si>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</si>
  <si>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</si>
  <si>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</si>
  <si>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</si>
  <si>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</si>
  <si>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</si>
  <si>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</si>
  <si>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</si>
  <si>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</si>
  <si>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</si>
  <si>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</si>
  <si>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</si>
  <si>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</si>
  <si>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</si>
  <si>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</si>
  <si>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</si>
  <si>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</si>
  <si>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</si>
  <si>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</si>
  <si>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</si>
  <si>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</si>
  <si>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</si>
  <si>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</si>
  <si>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</si>
  <si>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</si>
  <si>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</si>
  <si>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</si>
  <si>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</si>
  <si>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</si>
  <si>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</si>
  <si>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</si>
  <si>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</si>
  <si>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</si>
  <si>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</si>
  <si>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</si>
  <si>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</si>
  <si>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</si>
  <si>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</si>
  <si>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</si>
  <si>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</si>
  <si>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</si>
  <si>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</si>
  <si>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</si>
  <si>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</si>
  <si>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</si>
  <si>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</si>
  <si>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</si>
  <si>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</si>
  <si>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</si>
  <si>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</si>
  <si>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</si>
  <si>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</si>
  <si>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</si>
  <si>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</si>
  <si>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</si>
  <si>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</si>
  <si>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</si>
  <si>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</si>
  <si>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</si>
  <si>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</si>
  <si>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</si>
  <si>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</si>
  <si>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</si>
  <si>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</si>
  <si>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</si>
  <si>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</si>
  <si>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</si>
  <si>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</si>
  <si>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</si>
  <si>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</si>
  <si>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</si>
  <si>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</si>
  <si>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</si>
  <si>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</si>
  <si>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</si>
  <si>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</si>
  <si>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</si>
  <si>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</si>
  <si>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</si>
  <si>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</si>
  <si>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</si>
  <si>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</si>
  <si>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</si>
  <si>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</si>
  <si>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</si>
  <si>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</si>
  <si>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</si>
  <si>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</si>
  <si>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</si>
  <si>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</si>
  <si>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</si>
  <si>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</si>
  <si>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</si>
  <si>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</si>
  <si>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</si>
  <si>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</si>
  <si>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</si>
  <si>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</si>
  <si>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</si>
  <si>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</si>
  <si>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</si>
  <si>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</si>
  <si>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</si>
  <si>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</si>
  <si>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</si>
  <si>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</si>
  <si>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</si>
  <si>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</si>
  <si>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</si>
  <si>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</si>
  <si>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</si>
  <si>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</si>
  <si>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</si>
  <si>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</si>
  <si>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</si>
  <si>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</si>
  <si>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</si>
  <si>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</si>
  <si>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</si>
  <si>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</si>
  <si>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</si>
  <si>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</si>
  <si>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</si>
  <si>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</si>
  <si>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</si>
  <si>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</si>
  <si>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</si>
  <si>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</si>
  <si>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</si>
  <si>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</si>
  <si>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</si>
  <si>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</si>
  <si>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</si>
  <si>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</si>
  <si>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</si>
  <si>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</si>
  <si>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</si>
  <si>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</si>
  <si>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</si>
  <si>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</si>
  <si>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</si>
  <si>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</si>
  <si>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</si>
  <si>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</si>
  <si>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</si>
  <si>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</si>
  <si>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</si>
  <si>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</si>
  <si>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</si>
  <si>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</si>
  <si>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</si>
  <si>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</si>
  <si>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</si>
  <si>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</si>
  <si>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</si>
  <si>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</si>
  <si>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</si>
  <si>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</si>
  <si>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</si>
  <si>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</si>
  <si>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</si>
  <si>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</si>
  <si>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</si>
  <si>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</si>
  <si>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</si>
  <si>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</si>
  <si>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</si>
  <si>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</si>
  <si>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</si>
  <si>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</si>
  <si>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</si>
  <si>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</si>
  <si>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</si>
  <si>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</si>
  <si>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</si>
  <si>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</si>
  <si>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</si>
  <si>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</si>
  <si>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</si>
  <si>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</si>
  <si>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</si>
  <si>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</si>
  <si>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</si>
  <si>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</si>
  <si>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</si>
  <si>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</si>
  <si>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</si>
  <si>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</si>
  <si>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</si>
  <si>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</si>
  <si>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</si>
  <si>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</si>
  <si>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</si>
  <si>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</si>
  <si>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</si>
  <si>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</si>
  <si>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</si>
  <si>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</si>
  <si>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</si>
  <si>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</si>
  <si>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</si>
  <si>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</si>
  <si>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</si>
  <si>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</si>
  <si>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</si>
  <si>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</si>
  <si>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</si>
  <si>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</si>
  <si>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</si>
  <si>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</si>
  <si>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</si>
  <si>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</si>
  <si>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</si>
  <si>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</si>
  <si>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</si>
  <si>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</si>
  <si>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</si>
  <si>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</si>
  <si>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</si>
  <si>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</si>
  <si>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</si>
  <si>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</si>
  <si>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</si>
  <si>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</si>
  <si>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</si>
  <si>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</si>
  <si>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</si>
  <si>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</si>
  <si>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</si>
  <si>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</si>
  <si>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</si>
  <si>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</si>
  <si>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</si>
  <si>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</si>
  <si>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</si>
  <si>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</si>
  <si>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</si>
  <si>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</si>
  <si>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</si>
  <si>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</si>
  <si>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</si>
  <si>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</si>
  <si>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</si>
  <si>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</si>
  <si>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</si>
  <si>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</si>
  <si>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</si>
  <si>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</si>
  <si>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</si>
  <si>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</si>
  <si>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</si>
  <si>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</si>
  <si>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</si>
  <si>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</si>
  <si>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</si>
  <si>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</si>
  <si>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</si>
  <si>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</si>
  <si>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</si>
  <si>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</si>
  <si>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</si>
  <si>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</si>
  <si>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</si>
  <si>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</si>
  <si>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</si>
  <si>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</si>
  <si>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</si>
  <si>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</si>
  <si>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</si>
  <si>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</si>
  <si>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</si>
  <si>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</si>
  <si>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</si>
  <si>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</si>
  <si>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</si>
  <si>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</si>
  <si>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</si>
  <si>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</si>
  <si>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</si>
  <si>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</si>
  <si>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</si>
  <si>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</si>
  <si>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</si>
  <si>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</si>
  <si>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</si>
  <si>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</si>
  <si>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</si>
  <si>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</si>
  <si>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</si>
  <si>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</si>
  <si>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</si>
  <si>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</si>
  <si>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</si>
  <si>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</si>
  <si>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</si>
  <si>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</si>
  <si>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</si>
  <si>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</si>
  <si>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</si>
  <si>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</si>
  <si>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</si>
  <si>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</si>
  <si>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</si>
  <si>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</si>
  <si>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</si>
  <si>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</si>
  <si>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</si>
  <si>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</si>
  <si>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</si>
  <si>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</si>
  <si>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</si>
  <si>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</si>
  <si>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</si>
  <si>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</si>
  <si>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</si>
  <si>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</si>
  <si>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</si>
  <si>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</si>
  <si>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</si>
  <si>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</si>
  <si>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</si>
  <si>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</si>
  <si>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</si>
  <si>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</si>
  <si>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</si>
  <si>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</si>
  <si>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</si>
  <si>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</si>
  <si>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</si>
  <si>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</si>
  <si>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</si>
  <si>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</si>
  <si>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</si>
  <si>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</si>
  <si>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</si>
  <si>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</si>
  <si>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</si>
  <si>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</si>
  <si>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</si>
  <si>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</si>
  <si>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</si>
  <si>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</si>
  <si>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</si>
  <si>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</si>
  <si>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</si>
  <si>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</si>
  <si>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</si>
  <si>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</si>
  <si>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</si>
  <si>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</si>
  <si>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</si>
  <si>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</si>
  <si>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</si>
  <si>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</si>
  <si>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</si>
  <si>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</si>
  <si>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</si>
  <si>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</si>
  <si>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</si>
  <si>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</si>
  <si>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</si>
  <si>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</si>
  <si>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</si>
  <si>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</si>
  <si>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</si>
  <si>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</si>
  <si>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</si>
  <si>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</si>
  <si>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</si>
  <si>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</si>
  <si>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</si>
  <si>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</si>
  <si>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</si>
  <si>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</si>
  <si>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</si>
  <si>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</si>
  <si>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</si>
  <si>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</si>
  <si>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</si>
  <si>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</si>
  <si>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</si>
  <si>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</si>
  <si>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</si>
  <si>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</si>
  <si>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</si>
  <si>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</si>
  <si>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</si>
  <si>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</si>
  <si>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</si>
  <si>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</si>
  <si>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</si>
  <si>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</si>
  <si>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</si>
  <si>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</si>
  <si>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</si>
  <si>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</si>
  <si>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</si>
  <si>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</si>
  <si>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</si>
  <si>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</si>
  <si>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</si>
  <si>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</si>
  <si>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</si>
  <si>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</si>
  <si>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</si>
  <si>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</si>
  <si>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</si>
  <si>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</si>
  <si>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</si>
  <si>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</si>
  <si>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</si>
  <si>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</si>
  <si>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</si>
  <si>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</si>
  <si>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</si>
  <si>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</si>
  <si>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</si>
  <si>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</si>
  <si>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</si>
  <si>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</si>
  <si>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</si>
  <si>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</si>
  <si>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</si>
  <si>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</si>
  <si>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</si>
  <si>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</si>
  <si>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</si>
  <si>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</si>
  <si>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</si>
  <si>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</si>
  <si>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</si>
  <si>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</si>
  <si>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</si>
  <si>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</si>
  <si>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</si>
  <si>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</si>
  <si>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</si>
  <si>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</si>
  <si>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</si>
  <si>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</si>
  <si>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</si>
  <si>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</si>
  <si>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</si>
  <si>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</si>
  <si>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</si>
  <si>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</si>
  <si>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</si>
  <si>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</si>
  <si>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</si>
  <si>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</si>
  <si>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</si>
  <si>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</si>
  <si>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</si>
  <si>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</si>
  <si>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</si>
  <si>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</si>
  <si>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</si>
  <si>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</si>
  <si>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</si>
  <si>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</si>
  <si>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</si>
  <si>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</si>
  <si>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</si>
  <si>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</si>
  <si>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</si>
  <si>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</si>
  <si>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</si>
  <si>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</si>
  <si>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</si>
  <si>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</si>
  <si>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</si>
  <si>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</si>
  <si>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</si>
  <si>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</si>
  <si>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</si>
  <si>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</si>
  <si>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</si>
  <si>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</si>
  <si>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</si>
  <si>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</si>
  <si>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</si>
  <si>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</si>
  <si>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</si>
  <si>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</si>
  <si>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</si>
  <si>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</si>
  <si>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</si>
  <si>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</si>
  <si>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</si>
  <si>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</si>
  <si>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</si>
  <si>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</si>
  <si>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</si>
  <si>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</si>
  <si>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</si>
  <si>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</si>
  <si>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</si>
  <si>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</si>
  <si>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</si>
  <si>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</si>
  <si>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</si>
  <si>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</si>
  <si>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</si>
  <si>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</si>
  <si>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</si>
  <si>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</si>
  <si>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</si>
  <si>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</si>
  <si>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</si>
  <si>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</si>
  <si>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</si>
  <si>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</si>
  <si>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</si>
  <si>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</si>
  <si>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</si>
  <si>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</si>
  <si>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</si>
  <si>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</si>
  <si>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</si>
  <si>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</si>
  <si>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</si>
  <si>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</si>
  <si>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</si>
  <si>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</si>
  <si>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</si>
  <si>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</si>
  <si>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</si>
  <si>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</si>
  <si>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</si>
  <si>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</si>
  <si>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</si>
  <si>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</si>
  <si>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</si>
  <si>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</si>
  <si>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</si>
  <si>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</si>
  <si>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</si>
  <si>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</si>
  <si>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</si>
  <si>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</si>
  <si>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</si>
  <si>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</si>
  <si>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</si>
  <si>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</si>
  <si>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</si>
  <si>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</si>
  <si>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</si>
  <si>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</si>
  <si>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</si>
  <si>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</si>
  <si>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</si>
  <si>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</si>
  <si>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</si>
  <si>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</si>
  <si>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</si>
  <si>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</si>
  <si>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</si>
  <si>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</si>
  <si>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</si>
  <si>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</si>
  <si>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</si>
  <si>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</si>
  <si>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</si>
  <si>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</si>
  <si>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</si>
  <si>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</si>
  <si>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</si>
  <si>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</si>
  <si>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</si>
  <si>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</si>
  <si>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</si>
  <si>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</si>
  <si>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</si>
  <si>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</si>
  <si>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</si>
  <si>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</si>
  <si>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</si>
  <si>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</si>
  <si>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</si>
  <si>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</si>
  <si>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</si>
  <si>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</si>
  <si>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</si>
  <si>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</si>
  <si>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</si>
  <si>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</si>
  <si>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</si>
  <si>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</si>
  <si>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</si>
  <si>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</si>
  <si>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</si>
  <si>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</si>
  <si>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</si>
  <si>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</si>
  <si>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</si>
  <si>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</si>
  <si>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</si>
  <si>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</si>
  <si>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</si>
  <si>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</si>
  <si>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</si>
  <si>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</si>
  <si>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</si>
  <si>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</si>
  <si>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</si>
  <si>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</si>
  <si>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</si>
  <si>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</si>
  <si>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</si>
  <si>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</si>
  <si>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</si>
  <si>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</si>
  <si>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</si>
  <si>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</si>
  <si>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</si>
  <si>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</si>
  <si>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</si>
  <si>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</si>
  <si>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</si>
  <si>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</si>
  <si>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</si>
  <si>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</si>
  <si>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</si>
  <si>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</si>
  <si>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</si>
  <si>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</si>
  <si>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</si>
  <si>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</si>
  <si>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</si>
  <si>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</si>
  <si>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</si>
  <si>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</si>
  <si>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</si>
  <si>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</si>
  <si>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</si>
  <si>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</si>
  <si>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</si>
  <si>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</si>
  <si>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</si>
  <si>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</si>
  <si>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</si>
  <si>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</si>
  <si>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</si>
  <si>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</si>
  <si>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</si>
  <si>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</si>
  <si>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</si>
  <si>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</si>
  <si>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</si>
  <si>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</si>
  <si>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</si>
  <si>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</si>
  <si>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</si>
  <si>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</si>
  <si>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</si>
  <si>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</si>
  <si>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</si>
  <si>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</si>
  <si>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</si>
  <si>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</si>
  <si>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</si>
  <si>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</si>
  <si>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</si>
  <si>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</si>
  <si>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</si>
  <si>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</si>
  <si>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</si>
  <si>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</si>
  <si>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</si>
  <si>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</si>
  <si>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</si>
  <si>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</si>
  <si>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</si>
  <si>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</si>
  <si>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</si>
  <si>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</si>
  <si>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</si>
  <si>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</si>
  <si>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</si>
  <si>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</si>
  <si>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</si>
  <si>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</si>
  <si>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</si>
  <si>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</si>
  <si>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</si>
  <si>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</si>
  <si>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</si>
  <si>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</si>
  <si>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</si>
  <si>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</si>
  <si>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</si>
  <si>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</si>
  <si>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</si>
  <si>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</si>
  <si>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</si>
  <si>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</si>
  <si>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</si>
  <si>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</si>
  <si>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</si>
  <si>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</si>
  <si>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</si>
  <si>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</si>
  <si>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</si>
  <si>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</si>
  <si>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</si>
  <si>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</si>
  <si>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</si>
  <si>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</si>
  <si>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</si>
  <si>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</si>
  <si>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</si>
  <si>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</si>
  <si>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</si>
  <si>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</si>
  <si>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</si>
  <si>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</si>
  <si>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</si>
  <si>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</si>
  <si>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</si>
  <si>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</si>
  <si>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</si>
  <si>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</si>
  <si>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</si>
  <si>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</si>
  <si>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</si>
  <si>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</si>
  <si>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</si>
  <si>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</si>
  <si>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</si>
  <si>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</si>
  <si>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</si>
  <si>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</si>
  <si>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</si>
  <si>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</si>
  <si>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</si>
  <si>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</si>
  <si>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</si>
  <si>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</si>
  <si>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</si>
  <si>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</si>
  <si>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</si>
  <si>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</si>
  <si>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</si>
  <si>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</si>
  <si>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</si>
  <si>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</si>
  <si>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</si>
  <si>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</si>
  <si>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</si>
  <si>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</si>
  <si>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</si>
  <si>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</si>
  <si>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</si>
  <si>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</si>
  <si>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</si>
  <si>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</si>
  <si>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</si>
  <si>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</si>
  <si>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</si>
  <si>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</si>
  <si>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</si>
  <si>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</si>
  <si>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</si>
  <si>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</si>
  <si>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</si>
  <si>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</si>
  <si>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</si>
  <si>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</si>
  <si>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</si>
  <si>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</si>
  <si>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</si>
  <si>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</si>
  <si>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</si>
  <si>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</si>
  <si>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</si>
  <si>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</si>
  <si>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</si>
  <si>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</si>
  <si>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</si>
  <si>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</si>
  <si>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</si>
  <si>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</si>
  <si>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</si>
  <si>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</si>
  <si>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</si>
  <si>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</si>
  <si>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</si>
  <si>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</si>
  <si>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</si>
  <si>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</si>
  <si>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</si>
  <si>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</si>
  <si>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</si>
  <si>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</si>
  <si>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</si>
  <si>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</si>
  <si>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</si>
  <si>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</si>
  <si>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</si>
  <si>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</si>
  <si>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</si>
  <si>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</si>
  <si>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</si>
  <si>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</si>
  <si>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</si>
  <si>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</si>
  <si>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</si>
  <si>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</si>
  <si>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</si>
  <si>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</si>
  <si>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</si>
  <si>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</si>
  <si>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</si>
  <si>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</si>
  <si>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</si>
  <si>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</si>
  <si>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</si>
  <si>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</si>
  <si>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</si>
  <si>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</si>
  <si>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</si>
  <si>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</si>
  <si>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</si>
  <si>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</si>
  <si>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</si>
  <si>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</si>
  <si>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</si>
  <si>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</si>
  <si>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</si>
  <si>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</si>
  <si>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</si>
  <si>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</si>
  <si>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</si>
  <si>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</si>
  <si>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</si>
  <si>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</si>
  <si>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</si>
  <si>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</si>
  <si>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</si>
  <si>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</si>
  <si>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</si>
  <si>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</si>
  <si>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</si>
  <si>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</si>
  <si>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</si>
  <si>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</si>
  <si>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</si>
  <si>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</si>
  <si>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</si>
  <si>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</si>
  <si>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</si>
  <si>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</si>
  <si>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</si>
  <si>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</si>
  <si>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</si>
  <si>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</si>
  <si>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</si>
  <si>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</si>
  <si>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</si>
  <si>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</si>
  <si>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</si>
  <si>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</si>
  <si>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</si>
  <si>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</si>
  <si>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</si>
  <si>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</si>
  <si>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</si>
  <si>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</si>
  <si>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</si>
  <si>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</si>
  <si>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</si>
  <si>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</si>
  <si>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</si>
  <si>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</si>
  <si>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</si>
  <si>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</si>
  <si>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</si>
  <si>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</si>
  <si>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</si>
  <si>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</si>
  <si>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</si>
  <si>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</si>
  <si>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</si>
  <si>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</si>
  <si>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</si>
  <si>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</si>
  <si>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</si>
  <si>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</si>
  <si>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</si>
  <si>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</si>
  <si>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</si>
  <si>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</si>
  <si>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</si>
  <si>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</si>
  <si>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</si>
  <si>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</si>
  <si>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</si>
  <si>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</si>
  <si>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</si>
  <si>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</si>
  <si>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</si>
  <si>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</si>
  <si>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</si>
  <si>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</si>
  <si>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</si>
  <si>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</si>
  <si>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</si>
  <si>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</si>
  <si>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</si>
  <si>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</si>
  <si>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</si>
  <si>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</si>
  <si>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</si>
  <si>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</si>
  <si>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</si>
  <si>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</si>
  <si>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</si>
  <si>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</si>
  <si>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</si>
  <si>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</si>
  <si>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</si>
  <si>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</si>
  <si>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</si>
  <si>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</si>
  <si>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</si>
  <si>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</si>
  <si>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</si>
  <si>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</si>
  <si>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</si>
  <si>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</si>
  <si>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</si>
  <si>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</si>
  <si>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</si>
  <si>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</si>
  <si>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</si>
  <si>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</si>
  <si>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</si>
  <si>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</si>
  <si>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</si>
  <si>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</si>
  <si>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</si>
  <si>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</si>
  <si>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</si>
  <si>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</si>
  <si>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</si>
  <si>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</si>
  <si>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</si>
  <si>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</si>
  <si>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</si>
  <si>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</si>
  <si>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</si>
  <si>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</si>
  <si>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</si>
  <si>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</si>
  <si>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</si>
  <si>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</si>
  <si>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</si>
  <si>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</si>
  <si>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</si>
  <si>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</si>
  <si>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</si>
  <si>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</si>
  <si>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</si>
  <si>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</si>
  <si>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</si>
  <si>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</si>
  <si>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</si>
  <si>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</si>
  <si>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</si>
  <si>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</si>
  <si>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</si>
  <si>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</si>
  <si>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</si>
  <si>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</si>
  <si>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</si>
  <si>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</si>
  <si>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</si>
  <si>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</si>
  <si>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</si>
  <si>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</si>
  <si>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</si>
  <si>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</si>
  <si>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</si>
  <si>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</si>
  <si>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</si>
  <si>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</si>
  <si>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</si>
  <si>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</si>
  <si>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</si>
  <si>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</si>
  <si>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</si>
  <si>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</si>
  <si>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</si>
  <si>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</si>
  <si>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</si>
  <si>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</si>
  <si>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</si>
  <si>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</si>
  <si>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</si>
  <si>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</si>
  <si>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</si>
  <si>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</si>
  <si>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</si>
  <si>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</si>
  <si>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</si>
  <si>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</si>
  <si>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</si>
  <si>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</si>
  <si>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</si>
  <si>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</si>
  <si>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</si>
  <si>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</si>
  <si>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</si>
  <si>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</si>
  <si>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</si>
  <si>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</si>
  <si>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</si>
  <si>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</si>
  <si>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</si>
  <si>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</si>
  <si>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</si>
  <si>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</si>
  <si>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</si>
  <si>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</si>
  <si>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</si>
  <si>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</si>
  <si>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</si>
  <si>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</si>
  <si>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</si>
  <si>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</si>
  <si>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</si>
  <si>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</si>
  <si>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</si>
  <si>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</si>
  <si>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</si>
  <si>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</si>
  <si>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</si>
  <si>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</si>
  <si>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</si>
  <si>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</si>
  <si>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</si>
  <si>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</si>
  <si>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</si>
  <si>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</si>
  <si>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</si>
  <si>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</si>
  <si>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</si>
  <si>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</si>
  <si>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</si>
  <si>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</si>
  <si>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</si>
  <si>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</si>
  <si>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</si>
  <si>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</si>
  <si>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</si>
  <si>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</si>
  <si>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</si>
  <si>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</si>
  <si>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</si>
  <si>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</si>
  <si>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</si>
  <si>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</si>
  <si>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</si>
  <si>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</si>
  <si>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</si>
  <si>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</si>
  <si>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</si>
  <si>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</si>
  <si>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</si>
  <si>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</si>
  <si>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</si>
  <si>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</si>
  <si>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</si>
  <si>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</si>
  <si>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</si>
  <si>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</si>
  <si>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</si>
  <si>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</si>
  <si>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</si>
  <si>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</si>
  <si>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</si>
  <si>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</si>
  <si>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</si>
  <si>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</si>
  <si>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</si>
  <si>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</si>
  <si>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</si>
  <si>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</si>
  <si>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</si>
  <si>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</si>
  <si>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</si>
  <si>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</si>
  <si>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</si>
  <si>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</si>
  <si>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</si>
  <si>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</si>
  <si>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</si>
  <si>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</si>
  <si>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</si>
  <si>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</si>
  <si>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</si>
  <si>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</si>
  <si>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</si>
  <si>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</si>
  <si>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</si>
  <si>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</si>
  <si>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</si>
  <si>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</si>
  <si>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</si>
  <si>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</si>
  <si>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</si>
  <si>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</si>
  <si>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</si>
  <si>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</si>
  <si>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</si>
  <si>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</si>
  <si>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</si>
  <si>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</si>
  <si>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</si>
  <si>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</si>
  <si>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</si>
  <si>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</si>
  <si>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</si>
  <si>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</si>
  <si>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</si>
  <si>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</si>
  <si>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</si>
  <si>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</si>
  <si>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</si>
  <si>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</si>
  <si>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</si>
  <si>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</si>
  <si>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</si>
  <si>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</si>
  <si>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</si>
  <si>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</si>
  <si>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</si>
  <si>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</si>
  <si>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</si>
  <si>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</si>
  <si>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</si>
  <si>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</si>
  <si>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</si>
  <si>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</si>
  <si>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</si>
  <si>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</si>
  <si>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</si>
  <si>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</si>
  <si>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</si>
  <si>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</si>
  <si>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</si>
  <si>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</si>
  <si>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</si>
  <si>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</si>
  <si>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</si>
  <si>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</si>
  <si>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</si>
  <si>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</si>
  <si>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</si>
  <si>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</si>
  <si>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</si>
  <si>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</si>
  <si>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</si>
  <si>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</si>
  <si>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</si>
  <si>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</si>
  <si>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</si>
  <si>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</si>
  <si>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</si>
  <si>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</si>
  <si>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</si>
  <si>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</si>
  <si>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</si>
  <si>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</si>
  <si>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</si>
  <si>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</si>
  <si>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</si>
  <si>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</si>
  <si>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</si>
  <si>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</si>
  <si>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</si>
  <si>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</si>
  <si>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</si>
  <si>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</si>
  <si>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</si>
  <si>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</si>
  <si>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</si>
  <si>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</si>
  <si>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</si>
  <si>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</si>
  <si>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</si>
  <si>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</si>
  <si>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</si>
  <si>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</si>
  <si>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</si>
  <si>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</si>
  <si>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</si>
  <si>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</si>
  <si>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</si>
  <si>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</si>
  <si>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</si>
  <si>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</si>
  <si>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</si>
  <si>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</si>
  <si>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</si>
  <si>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</si>
  <si>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</si>
  <si>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</si>
  <si>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</si>
  <si>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</si>
  <si>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</si>
  <si>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</si>
  <si>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</si>
  <si>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</si>
  <si>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</si>
  <si>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</si>
  <si>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</si>
  <si>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</si>
  <si>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</si>
  <si>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</si>
  <si>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</si>
  <si>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</si>
  <si>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</si>
  <si>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</si>
  <si>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</si>
  <si>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</si>
  <si>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</si>
  <si>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</si>
  <si>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</si>
  <si>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</si>
  <si>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</si>
  <si>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</si>
  <si>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</si>
  <si>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</si>
  <si>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</si>
  <si>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</si>
  <si>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</si>
  <si>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</si>
  <si>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</si>
  <si>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</si>
  <si>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</si>
  <si>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</si>
  <si>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</si>
  <si>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</si>
  <si>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</si>
  <si>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</si>
  <si>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</si>
  <si>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</si>
  <si>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</si>
  <si>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</si>
  <si>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</si>
  <si>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</si>
  <si>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</si>
  <si>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</si>
  <si>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</si>
  <si>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</si>
  <si>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</si>
  <si>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</si>
  <si>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</si>
  <si>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</si>
  <si>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</si>
  <si>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</si>
  <si>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</si>
  <si>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</si>
  <si>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</si>
  <si>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</si>
  <si>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</si>
  <si>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</si>
  <si>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</si>
  <si>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</si>
  <si>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</si>
  <si>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</si>
  <si>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</si>
  <si>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</si>
  <si>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</si>
  <si>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</si>
  <si>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</si>
  <si>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</si>
  <si>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</si>
  <si>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</si>
  <si>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</si>
  <si>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</si>
  <si>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</si>
  <si>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</si>
  <si>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</si>
  <si>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</si>
  <si>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</si>
  <si>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</si>
  <si>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</si>
  <si>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</si>
  <si>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</si>
  <si>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</si>
  <si>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</si>
  <si>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</si>
  <si>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</si>
  <si>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</si>
  <si>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</si>
  <si>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</si>
  <si>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</si>
  <si>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</si>
  <si>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</si>
  <si>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</si>
  <si>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</si>
  <si>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</si>
  <si>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</si>
  <si>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</si>
  <si>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</si>
  <si>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</si>
  <si>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</si>
  <si>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</si>
  <si>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</si>
  <si>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</si>
  <si>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</si>
  <si>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</si>
  <si>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</si>
  <si>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</si>
  <si>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</si>
  <si>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</si>
  <si>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</si>
  <si>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</si>
  <si>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</si>
  <si>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</si>
  <si>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</si>
  <si>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</si>
  <si>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</si>
  <si>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</si>
  <si>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</si>
  <si>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</si>
  <si>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</si>
  <si>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</si>
  <si>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</si>
  <si>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</si>
  <si>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</si>
  <si>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</si>
  <si>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</si>
  <si>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</si>
  <si>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</si>
  <si>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</si>
  <si>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</si>
  <si>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</si>
  <si>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</si>
  <si>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</si>
  <si>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</si>
  <si>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</si>
  <si>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</si>
  <si>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</si>
  <si>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</si>
  <si>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</si>
  <si>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</si>
  <si>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</si>
  <si>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</si>
  <si>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</si>
  <si>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</si>
  <si>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</si>
  <si>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</si>
  <si>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</si>
  <si>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</si>
  <si>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</si>
  <si>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</si>
  <si>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</si>
  <si>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</si>
  <si>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</si>
  <si>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</si>
  <si>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</si>
  <si>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</si>
  <si>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</si>
  <si>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</si>
  <si>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</si>
  <si>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</si>
  <si>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</si>
  <si>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</si>
  <si>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</si>
  <si>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</si>
  <si>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</si>
  <si>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</si>
  <si>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</si>
  <si>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</si>
  <si>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</si>
  <si>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</si>
  <si>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</si>
  <si>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</si>
  <si>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</si>
  <si>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</si>
  <si>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</si>
  <si>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</si>
  <si>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</si>
  <si>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</si>
  <si>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</si>
  <si>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</si>
  <si>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</si>
  <si>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</si>
  <si>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</si>
  <si>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</si>
  <si>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</si>
  <si>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</si>
  <si>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</si>
  <si>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</si>
  <si>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</si>
  <si>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</si>
  <si>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</si>
  <si>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</si>
  <si>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</si>
  <si>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</si>
  <si>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</si>
  <si>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</si>
  <si>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</si>
  <si>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</si>
  <si>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</si>
  <si>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</si>
  <si>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</si>
  <si>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</si>
  <si>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</si>
  <si>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</si>
  <si>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</si>
  <si>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</si>
  <si>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</si>
  <si>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</si>
  <si>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</si>
  <si>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</si>
  <si>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</si>
  <si>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</si>
  <si>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</si>
  <si>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</si>
  <si>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</si>
  <si>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</si>
  <si>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</si>
  <si>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</si>
  <si>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</si>
  <si>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</si>
  <si>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</si>
  <si>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</si>
  <si>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</si>
  <si>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</si>
  <si>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</si>
  <si>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</si>
  <si>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</si>
  <si>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</si>
  <si>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</si>
  <si>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</si>
  <si>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</si>
  <si>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</si>
  <si>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</si>
  <si>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</si>
  <si>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</si>
  <si>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</si>
  <si>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</si>
  <si>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</si>
  <si>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</si>
  <si>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</si>
  <si>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</si>
  <si>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</si>
  <si>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</si>
  <si>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</si>
  <si>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</si>
  <si>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</si>
  <si>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</si>
  <si>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</si>
  <si>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</si>
  <si>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</si>
  <si>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</si>
  <si>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</si>
  <si>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</si>
  <si>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</si>
  <si>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</si>
  <si>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</si>
  <si>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</si>
  <si>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</si>
  <si>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</si>
  <si>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</si>
  <si>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</si>
  <si>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</si>
  <si>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</si>
  <si>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</si>
  <si>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</si>
  <si>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</si>
  <si>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</si>
  <si>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</si>
  <si>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</si>
  <si>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</si>
  <si>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</si>
  <si>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</si>
  <si>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</si>
  <si>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</si>
  <si>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</si>
  <si>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</si>
  <si>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</si>
  <si>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</si>
  <si>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</si>
  <si>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</si>
  <si>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</si>
  <si>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</si>
  <si>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</si>
  <si>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</si>
  <si>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</si>
  <si>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</si>
  <si>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</si>
  <si>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</si>
  <si>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</si>
  <si>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</si>
  <si>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</si>
  <si>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</si>
  <si>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</si>
  <si>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</si>
  <si>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</si>
  <si>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</si>
  <si>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</si>
  <si>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</si>
  <si>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</si>
  <si>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</si>
  <si>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</si>
  <si>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</si>
  <si>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</si>
  <si>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</si>
  <si>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</si>
  <si>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</si>
  <si>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</si>
  <si>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</si>
  <si>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</si>
  <si>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</si>
  <si>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</si>
  <si>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</si>
  <si>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</si>
  <si>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</si>
  <si>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</si>
  <si>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</si>
  <si>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</si>
  <si>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</si>
  <si>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</si>
  <si>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</si>
  <si>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</si>
  <si>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</si>
  <si>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</si>
  <si>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</si>
  <si>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</si>
  <si>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</si>
  <si>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</si>
  <si>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</si>
  <si>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</si>
  <si>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</si>
  <si>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</si>
  <si>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</si>
  <si>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</si>
  <si>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</si>
  <si>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</si>
  <si>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</si>
  <si>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</si>
  <si>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</si>
  <si>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</si>
  <si>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</si>
  <si>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</si>
  <si>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</si>
  <si>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</si>
  <si>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</si>
  <si>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</si>
  <si>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</si>
  <si>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</si>
  <si>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</si>
  <si>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</si>
  <si>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</si>
  <si>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</si>
  <si>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</si>
  <si>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</si>
  <si>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</si>
  <si>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</si>
  <si>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</si>
  <si>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</si>
  <si>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</si>
  <si>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</si>
  <si>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</si>
  <si>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</si>
  <si>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</si>
  <si>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</si>
  <si>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</si>
  <si>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</si>
  <si>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</si>
  <si>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</si>
  <si>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</si>
  <si>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</si>
  <si>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</si>
  <si>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</si>
  <si>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</si>
  <si>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</si>
  <si>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</si>
  <si>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</si>
  <si>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</si>
  <si>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</si>
  <si>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</si>
  <si>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</si>
  <si>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</si>
  <si>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</si>
  <si>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</si>
  <si>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</si>
  <si>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</si>
  <si>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</si>
  <si>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</si>
  <si>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</si>
  <si>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</si>
  <si>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</si>
  <si>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</si>
  <si>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</si>
  <si>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</si>
  <si>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</si>
  <si>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</si>
  <si>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</si>
  <si>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</si>
  <si>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</si>
  <si>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</si>
  <si>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</si>
  <si>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</si>
  <si>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</si>
  <si>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</si>
  <si>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</si>
  <si>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</si>
  <si>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</si>
  <si>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</si>
  <si>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</si>
  <si>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</si>
  <si>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</si>
  <si>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</si>
  <si>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</si>
  <si>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</si>
  <si>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</si>
  <si>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</si>
  <si>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</si>
  <si>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</si>
  <si>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</si>
  <si>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</si>
  <si>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</si>
  <si>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</si>
  <si>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</si>
  <si>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</si>
  <si>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</si>
  <si>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</si>
  <si>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</si>
  <si>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</si>
  <si>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</si>
  <si>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</si>
  <si>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</si>
  <si>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</si>
  <si>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</si>
  <si>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</si>
  <si>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</si>
  <si>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</si>
  <si>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</si>
  <si>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</si>
  <si>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</si>
  <si>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</si>
  <si>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</si>
  <si>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</si>
  <si>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</si>
  <si>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</si>
  <si>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</si>
  <si>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</si>
  <si>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</si>
  <si>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</si>
  <si>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</si>
  <si>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</si>
  <si>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</si>
  <si>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</si>
  <si>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</si>
  <si>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</si>
  <si>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</si>
  <si>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</si>
  <si>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</si>
  <si>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</si>
  <si>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</si>
  <si>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</si>
  <si>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</si>
  <si>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</si>
  <si>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</si>
  <si>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</si>
  <si>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</si>
  <si>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</si>
  <si>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</si>
  <si>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</si>
  <si>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</si>
  <si>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</si>
  <si>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</si>
  <si>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</si>
  <si>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</si>
  <si>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</si>
  <si>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</si>
  <si>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</si>
  <si>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</si>
  <si>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</si>
  <si>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</si>
  <si>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</si>
  <si>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</si>
  <si>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</si>
  <si>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</si>
  <si>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</si>
  <si>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</si>
  <si>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</si>
  <si>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</si>
  <si>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</si>
  <si>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</si>
  <si>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</si>
  <si>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</si>
  <si>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</si>
  <si>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</si>
  <si>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</si>
  <si>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</si>
  <si>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</si>
  <si>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</si>
  <si>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</si>
  <si>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</si>
  <si>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</si>
  <si>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</si>
  <si>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</si>
  <si>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</si>
  <si>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</si>
  <si>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</si>
  <si>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</si>
  <si>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</si>
  <si>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</si>
  <si>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</si>
  <si>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</si>
  <si>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</si>
  <si>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</si>
  <si>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</si>
  <si>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</si>
  <si>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</si>
  <si>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</si>
  <si>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</si>
  <si>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</si>
  <si>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</si>
  <si>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</si>
  <si>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</si>
  <si>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</si>
  <si>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</si>
  <si>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</si>
  <si>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</si>
  <si>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</si>
  <si>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</si>
  <si>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</si>
  <si>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</si>
  <si>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</si>
  <si>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</si>
  <si>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</si>
  <si>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</si>
  <si>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</si>
  <si>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</si>
  <si>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</si>
  <si>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</si>
  <si>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</si>
  <si>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</si>
  <si>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</si>
  <si>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</si>
  <si>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</si>
  <si>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</si>
  <si>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</si>
  <si>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</si>
  <si>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</si>
  <si>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</si>
  <si>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</si>
  <si>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</si>
  <si>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</si>
  <si>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</si>
  <si>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</si>
  <si>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</si>
  <si>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</si>
  <si>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</si>
  <si>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</si>
  <si>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</si>
  <si>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</si>
  <si>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</si>
  <si>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</si>
  <si>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</si>
  <si>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</si>
  <si>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</si>
  <si>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</si>
  <si>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</si>
  <si>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</si>
  <si>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</si>
  <si>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</si>
  <si>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</si>
  <si>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</si>
  <si>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</si>
  <si>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</si>
  <si>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</si>
  <si>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</si>
  <si>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</si>
  <si>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</si>
  <si>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</si>
  <si>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</si>
  <si>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</si>
  <si>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</si>
  <si>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</si>
  <si>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</si>
  <si>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</si>
  <si>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</si>
  <si>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</si>
  <si>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</si>
  <si>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</si>
  <si>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</si>
  <si>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</si>
  <si>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</si>
  <si>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</si>
  <si>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</si>
  <si>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</si>
  <si>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</si>
  <si>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</si>
  <si>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</si>
  <si>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</si>
  <si>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</si>
  <si>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</si>
  <si>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</si>
  <si>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</si>
  <si>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</si>
  <si>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</si>
  <si>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</si>
  <si>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</si>
  <si>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</si>
  <si>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</si>
  <si>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</si>
  <si>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</si>
  <si>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</si>
  <si>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</si>
  <si>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</si>
  <si>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</si>
  <si>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</si>
  <si>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</si>
  <si>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</si>
  <si>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</si>
  <si>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</si>
  <si>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</si>
  <si>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</si>
  <si>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</si>
  <si>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</si>
  <si>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</si>
  <si>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</si>
  <si>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</si>
  <si>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</si>
  <si>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</si>
  <si>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</si>
  <si>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</si>
  <si>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</si>
  <si>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</si>
  <si>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</si>
  <si>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</si>
  <si>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</si>
  <si>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</si>
  <si>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</si>
  <si>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</si>
  <si>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</si>
  <si>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</si>
  <si>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</si>
  <si>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</si>
  <si>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</si>
  <si>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</si>
  <si>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</si>
  <si>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</si>
  <si>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</si>
  <si>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</si>
  <si>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</si>
  <si>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</si>
  <si>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</si>
  <si>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</si>
  <si>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</si>
  <si>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</si>
  <si>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</si>
  <si>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</si>
  <si>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</si>
  <si>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</si>
  <si>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</si>
  <si>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</si>
  <si>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</si>
  <si>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</si>
  <si>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</si>
  <si>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</si>
  <si>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</si>
  <si>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</si>
  <si>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</si>
  <si>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</si>
  <si>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</si>
  <si>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</si>
  <si>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</si>
  <si>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</si>
  <si>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</si>
  <si>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</si>
  <si>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</si>
  <si>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</si>
  <si>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</si>
  <si>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</si>
  <si>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</si>
  <si>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</si>
  <si>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</si>
  <si>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</si>
  <si>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</si>
  <si>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</si>
  <si>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</si>
  <si>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</si>
  <si>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</si>
  <si>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</si>
  <si>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</si>
  <si>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</si>
  <si>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</si>
  <si>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</si>
  <si>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</si>
  <si>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</si>
  <si>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</si>
  <si>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</si>
  <si>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</si>
  <si>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</si>
  <si>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</si>
  <si>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</si>
  <si>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</si>
  <si>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</si>
  <si>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</si>
  <si>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</si>
  <si>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</si>
  <si>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</si>
  <si>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</si>
  <si>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</si>
  <si>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</si>
  <si>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</si>
  <si>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</si>
  <si>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</si>
  <si>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</si>
  <si>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</si>
  <si>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</si>
  <si>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</si>
  <si>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</si>
  <si>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</si>
  <si>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</si>
  <si>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</si>
  <si>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</si>
  <si>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</si>
  <si>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</si>
  <si>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</si>
  <si>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</si>
  <si>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</si>
  <si>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</si>
  <si>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</si>
  <si>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</si>
  <si>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</si>
  <si>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</si>
  <si>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</si>
  <si>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</si>
  <si>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</si>
  <si>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</si>
  <si>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</si>
  <si>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</si>
  <si>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</si>
  <si>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</si>
  <si>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</si>
  <si>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</si>
  <si>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</si>
  <si>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</si>
  <si>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</si>
  <si>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</si>
  <si>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</si>
  <si>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</si>
  <si>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</si>
  <si>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</si>
  <si>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</si>
  <si>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</si>
  <si>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</si>
  <si>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</si>
  <si>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</si>
  <si>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</si>
  <si>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</si>
  <si>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</si>
  <si>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</si>
  <si>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</si>
  <si>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</si>
  <si>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</si>
  <si>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</si>
  <si>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</si>
  <si>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</si>
  <si>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</si>
  <si>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</si>
  <si>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</si>
  <si>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</si>
  <si>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</si>
  <si>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</si>
  <si>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</si>
  <si>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</si>
  <si>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</si>
  <si>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</si>
  <si>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</si>
  <si>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</si>
  <si>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</si>
  <si>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</si>
  <si>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</si>
  <si>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</si>
  <si>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</si>
  <si>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</si>
  <si>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</si>
  <si>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</si>
  <si>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</si>
  <si>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</si>
  <si>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</si>
  <si>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</si>
  <si>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</si>
  <si>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</si>
  <si>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</si>
  <si>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</si>
  <si>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</si>
  <si>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</si>
  <si>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</si>
  <si>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</si>
  <si>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</si>
  <si>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</si>
  <si>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</si>
  <si>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</si>
  <si>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</si>
  <si>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</si>
  <si>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</si>
  <si>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</si>
  <si>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</si>
  <si>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</si>
  <si>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</si>
  <si>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</si>
  <si>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</si>
  <si>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</si>
  <si>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</si>
  <si>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</si>
  <si>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</si>
  <si>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</si>
  <si>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</si>
  <si>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</si>
  <si>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</si>
  <si>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</si>
  <si>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</si>
  <si>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</si>
  <si>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</si>
  <si>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</si>
  <si>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</si>
  <si>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</si>
  <si>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</si>
  <si>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</si>
  <si>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</si>
  <si>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</si>
  <si>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</si>
  <si>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</si>
  <si>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</si>
  <si>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</si>
  <si>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</si>
  <si>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</si>
  <si>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</si>
  <si>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</si>
  <si>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</si>
  <si>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</si>
  <si>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</si>
  <si>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</si>
  <si>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</si>
  <si>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</si>
  <si>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</si>
  <si>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</si>
  <si>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</si>
  <si>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</si>
  <si>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</si>
  <si>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</si>
  <si>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</si>
  <si>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</si>
  <si>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</si>
  <si>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</si>
  <si>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</si>
  <si>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</si>
  <si>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</si>
  <si>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</si>
  <si>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</si>
  <si>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</si>
  <si>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</si>
  <si>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</si>
  <si>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</si>
  <si>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</si>
  <si>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</si>
  <si>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</si>
  <si>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</si>
  <si>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</si>
  <si>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</si>
  <si>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</si>
  <si>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</si>
  <si>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</si>
  <si>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</si>
  <si>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</si>
  <si>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</si>
  <si>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</si>
  <si>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</si>
  <si>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</si>
  <si>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</si>
  <si>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</si>
  <si>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</si>
  <si>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</si>
  <si>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</si>
  <si>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</si>
  <si>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</si>
  <si>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</si>
  <si>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</si>
  <si>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</si>
  <si>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</si>
  <si>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</si>
  <si>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</si>
  <si>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</si>
  <si>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</si>
  <si>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</si>
  <si>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</si>
  <si>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</si>
  <si>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</si>
  <si>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</si>
  <si>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</si>
  <si>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</si>
  <si>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</si>
  <si>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</si>
  <si>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</si>
  <si>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</si>
  <si>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</si>
  <si>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</si>
  <si>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</si>
  <si>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</si>
  <si>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</si>
  <si>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</si>
  <si>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</si>
  <si>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</si>
  <si>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</si>
  <si>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</si>
  <si>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</si>
  <si>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</si>
  <si>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</si>
  <si>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</si>
  <si>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</si>
  <si>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</si>
  <si>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</si>
  <si>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</si>
  <si>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</si>
  <si>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</si>
  <si>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</si>
  <si>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</si>
  <si>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</si>
  <si>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</si>
  <si>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</si>
  <si>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</si>
  <si>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</si>
  <si>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</si>
  <si>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</si>
  <si>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</si>
  <si>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</si>
  <si>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</si>
  <si>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</si>
  <si>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</si>
  <si>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</si>
  <si>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</si>
  <si>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</si>
  <si>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</si>
  <si>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</si>
  <si>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</si>
  <si>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</si>
  <si>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</si>
  <si>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</si>
  <si>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</si>
  <si>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</si>
  <si>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</si>
  <si>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</si>
  <si>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</si>
  <si>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</si>
  <si>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</si>
  <si>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</si>
  <si>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</si>
  <si>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</si>
  <si>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</si>
  <si>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</si>
  <si>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</si>
  <si>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</si>
  <si>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</si>
  <si>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</si>
  <si>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</si>
  <si>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</si>
  <si>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</si>
  <si>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</si>
  <si>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</si>
  <si>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</si>
  <si>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</si>
  <si>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</si>
  <si>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</si>
  <si>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</si>
  <si>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</si>
  <si>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</si>
  <si>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</si>
  <si>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</si>
  <si>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</si>
  <si>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</si>
  <si>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</si>
  <si>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</si>
  <si>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</si>
  <si>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</si>
  <si>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</si>
  <si>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</si>
  <si>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</si>
  <si>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</si>
  <si>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</si>
  <si>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</si>
  <si>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</si>
  <si>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</si>
  <si>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</si>
  <si>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</si>
  <si>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</si>
  <si>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</si>
  <si>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</si>
  <si>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</si>
  <si>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</si>
  <si>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</si>
  <si>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</si>
  <si>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</si>
  <si>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</si>
  <si>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</si>
  <si>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</si>
  <si>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</si>
  <si>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</si>
  <si>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</si>
  <si>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</si>
  <si>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</si>
  <si>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</si>
  <si>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</si>
  <si>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</si>
  <si>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</si>
  <si>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</si>
  <si>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</si>
  <si>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</si>
  <si>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</si>
  <si>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</si>
  <si>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</si>
  <si>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</si>
  <si>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</si>
  <si>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</si>
  <si>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</si>
  <si>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</si>
  <si>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</si>
  <si>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</si>
  <si>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</si>
  <si>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</si>
  <si>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</si>
  <si>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</si>
  <si>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</si>
  <si>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</si>
  <si>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</si>
  <si>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</si>
  <si>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</si>
  <si>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</si>
  <si>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</si>
  <si>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</si>
  <si>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</si>
  <si>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</si>
  <si>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</si>
  <si>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</si>
  <si>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</si>
  <si>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</si>
  <si>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</si>
  <si>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</si>
  <si>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</si>
  <si>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</si>
  <si>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</si>
  <si>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</si>
  <si>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</si>
  <si>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</si>
  <si>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</si>
  <si>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</si>
  <si>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</si>
  <si>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</si>
  <si>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</si>
  <si>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</si>
  <si>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</si>
  <si>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</si>
  <si>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</si>
  <si>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</si>
  <si>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</si>
  <si>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</si>
  <si>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</si>
  <si>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</si>
  <si>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</si>
  <si>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</si>
  <si>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</si>
  <si>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</si>
  <si>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</si>
  <si>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</si>
  <si>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</si>
  <si>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</si>
  <si>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</si>
  <si>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</si>
  <si>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</si>
  <si>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</si>
  <si>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</si>
  <si>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</si>
  <si>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</si>
  <si>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</si>
  <si>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</si>
  <si>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</si>
  <si>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</si>
  <si>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</si>
  <si>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</si>
  <si>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</si>
  <si>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</si>
  <si>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</si>
  <si>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</si>
  <si>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</si>
  <si>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</si>
  <si>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</si>
  <si>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</si>
  <si>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</si>
  <si>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</si>
  <si>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</si>
  <si>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</si>
  <si>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</si>
  <si>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</si>
  <si>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</si>
  <si>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</si>
  <si>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</si>
  <si>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</si>
  <si>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</si>
  <si>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</si>
  <si>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</si>
  <si>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</si>
  <si>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</si>
  <si>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</si>
  <si>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</si>
  <si>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</si>
  <si>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</si>
  <si>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</si>
  <si>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</si>
  <si>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</si>
  <si>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</si>
  <si>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</si>
  <si>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</si>
  <si>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</si>
  <si>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</si>
  <si>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</si>
  <si>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</si>
  <si>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</si>
  <si>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</si>
  <si>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</si>
  <si>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</si>
  <si>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</si>
  <si>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</si>
  <si>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</si>
  <si>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</si>
  <si>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</si>
  <si>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</si>
  <si>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</si>
  <si>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</si>
  <si>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</si>
  <si>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</si>
  <si>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</si>
  <si>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</si>
  <si>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</si>
  <si>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</si>
  <si>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</si>
  <si>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</si>
  <si>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</si>
  <si>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</si>
  <si>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</si>
  <si>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</si>
  <si>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</si>
  <si>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</si>
  <si>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</si>
  <si>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</si>
  <si>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</si>
  <si>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</si>
  <si>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</si>
  <si>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</si>
  <si>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</si>
  <si>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</si>
  <si>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</si>
  <si>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</si>
  <si>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</si>
  <si>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</si>
  <si>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</si>
  <si>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</si>
  <si>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</si>
  <si>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</si>
  <si>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</si>
  <si>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</si>
  <si>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</si>
  <si>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</si>
  <si>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</si>
  <si>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</si>
  <si>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</si>
  <si>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</si>
  <si>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</si>
  <si>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</si>
  <si>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</si>
  <si>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</si>
  <si>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</si>
  <si>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</si>
  <si>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</si>
  <si>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</si>
  <si>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</si>
  <si>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</si>
  <si>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</si>
  <si>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</si>
  <si>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</si>
  <si>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</si>
  <si>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</si>
  <si>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</si>
  <si>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</si>
  <si>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</si>
  <si>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</si>
  <si>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</si>
  <si>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</si>
  <si>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</si>
  <si>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</si>
  <si>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</si>
  <si>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</si>
  <si>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</si>
  <si>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</si>
  <si>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</si>
  <si>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</si>
  <si>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</si>
  <si>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</si>
  <si>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</si>
  <si>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</si>
  <si>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</si>
  <si>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</si>
  <si>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</si>
  <si>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</si>
  <si>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</si>
  <si>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</si>
  <si>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</si>
  <si>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</si>
  <si>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</si>
  <si>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</si>
  <si>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</si>
  <si>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</si>
  <si>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</si>
  <si>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</si>
  <si>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</si>
  <si>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</si>
  <si>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</si>
  <si>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</si>
  <si>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</si>
  <si>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</si>
  <si>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</si>
  <si>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</si>
  <si>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</si>
  <si>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</si>
  <si>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</si>
  <si>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</si>
  <si>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</si>
  <si>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</si>
  <si>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</si>
  <si>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</si>
  <si>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</si>
  <si>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</si>
  <si>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</si>
  <si>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</si>
  <si>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</si>
  <si>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</si>
  <si>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</si>
  <si>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</si>
  <si>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</si>
  <si>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</si>
  <si>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</si>
  <si>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</si>
  <si>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</si>
  <si>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</si>
  <si>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</si>
  <si>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</si>
  <si>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</si>
  <si>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</si>
  <si>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</si>
  <si>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</si>
  <si>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</si>
  <si>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</si>
  <si>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</si>
  <si>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</si>
  <si>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</si>
  <si>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</si>
  <si>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</si>
  <si>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</si>
  <si>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</si>
  <si>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</si>
  <si>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</si>
  <si>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</si>
  <si>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</si>
  <si>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</si>
  <si>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</si>
  <si>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</si>
  <si>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</si>
  <si>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</si>
  <si>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</si>
  <si>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</si>
  <si>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</si>
  <si>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</si>
  <si>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</si>
  <si>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</si>
  <si>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</si>
  <si>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</si>
  <si>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</si>
  <si>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</si>
  <si>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</si>
  <si>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</si>
  <si>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</si>
  <si>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</si>
  <si>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</si>
  <si>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</si>
  <si>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</si>
  <si>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</si>
  <si>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</si>
  <si>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</si>
  <si>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</si>
  <si>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</si>
  <si>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</si>
  <si>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</si>
  <si>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</si>
  <si>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</si>
  <si>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</si>
  <si>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</si>
  <si>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</si>
  <si>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</si>
  <si>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</si>
  <si>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</si>
  <si>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</si>
  <si>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</si>
  <si>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</si>
  <si>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</si>
  <si>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</si>
  <si>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</si>
  <si>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</si>
  <si>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</si>
  <si>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</si>
  <si>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</si>
  <si>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</si>
  <si>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</si>
  <si>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</si>
  <si>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</si>
  <si>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</si>
  <si>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</si>
  <si>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</si>
  <si>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</si>
  <si>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</si>
  <si>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</si>
  <si>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</si>
  <si>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</si>
  <si>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</si>
  <si>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</si>
  <si>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</si>
  <si>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</si>
  <si>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</si>
  <si>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</si>
  <si>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</si>
  <si>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</si>
  <si>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</si>
  <si>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</si>
  <si>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</si>
  <si>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</si>
  <si>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</si>
  <si>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</si>
  <si>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</si>
  <si>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</si>
  <si>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</si>
  <si>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</si>
  <si>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</si>
  <si>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</si>
  <si>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</si>
  <si>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</si>
  <si>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</si>
  <si>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</si>
  <si>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</si>
  <si>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</si>
  <si>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</si>
  <si>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</si>
  <si>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</si>
  <si>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</si>
  <si>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</si>
  <si>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</si>
  <si>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</si>
  <si>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</si>
  <si>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</si>
  <si>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</si>
  <si>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</si>
  <si>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</si>
  <si>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</si>
  <si>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</si>
  <si>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</si>
  <si>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</si>
  <si>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</si>
  <si>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</si>
  <si>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</si>
  <si>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</si>
  <si>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</si>
  <si>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</si>
  <si>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</si>
  <si>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</si>
  <si>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</si>
  <si>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</si>
  <si>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</si>
  <si>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</si>
  <si>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</si>
  <si>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</si>
  <si>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</si>
  <si>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</si>
  <si>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</si>
  <si>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</si>
  <si>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</si>
  <si>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</si>
  <si>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</si>
  <si>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</si>
  <si>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</si>
  <si>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</si>
  <si>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</si>
  <si>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</si>
  <si>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</si>
  <si>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</si>
  <si>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</si>
  <si>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</si>
  <si>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</si>
  <si>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</si>
  <si>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</si>
  <si>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</si>
  <si>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</si>
  <si>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</si>
  <si>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</si>
  <si>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</si>
  <si>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</si>
  <si>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</si>
  <si>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</si>
  <si>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</si>
  <si>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</si>
  <si>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</si>
  <si>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</si>
  <si>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</si>
  <si>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</si>
  <si>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</si>
  <si>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</si>
  <si>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</si>
  <si>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</si>
  <si>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</si>
  <si>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</si>
  <si>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</si>
  <si>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</si>
  <si>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</si>
  <si>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</si>
  <si>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</si>
  <si>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</si>
  <si>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</si>
  <si>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</si>
  <si>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</si>
  <si>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</si>
  <si>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</si>
  <si>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</si>
  <si>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</si>
  <si>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</si>
  <si>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</si>
  <si>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</si>
  <si>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</si>
  <si>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</si>
  <si>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</si>
  <si>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</si>
  <si>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</si>
  <si>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</si>
  <si>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</si>
  <si>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</si>
  <si>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</si>
  <si>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</si>
  <si>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</si>
  <si>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</si>
  <si>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</si>
  <si>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</si>
  <si>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</si>
  <si>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</si>
  <si>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</si>
  <si>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</si>
  <si>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</si>
  <si>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</si>
  <si>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</si>
  <si>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</si>
  <si>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</si>
  <si>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</si>
  <si>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</si>
  <si>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</si>
  <si>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</si>
  <si>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</si>
  <si>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</si>
  <si>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</si>
  <si>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</si>
  <si>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</si>
  <si>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</si>
  <si>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</si>
  <si>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</si>
  <si>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</si>
  <si>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</si>
  <si>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</si>
  <si>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</si>
  <si>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</si>
  <si>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</si>
  <si>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</si>
  <si>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</si>
  <si>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</si>
  <si>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</si>
  <si>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</si>
  <si>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</si>
  <si>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</si>
  <si>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</si>
  <si>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</si>
  <si>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</si>
  <si>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</si>
  <si>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</si>
  <si>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</si>
  <si>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</si>
  <si>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</si>
  <si>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</si>
  <si>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</si>
  <si>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</si>
  <si>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</si>
  <si>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</si>
  <si>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</si>
  <si>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</si>
  <si>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</si>
  <si>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</si>
  <si>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</si>
  <si>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</si>
  <si>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</si>
  <si>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</si>
  <si>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</si>
  <si>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</si>
  <si>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</si>
  <si>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</si>
  <si>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</si>
  <si>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</si>
  <si>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</si>
  <si>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</si>
  <si>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</si>
  <si>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</si>
  <si>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</si>
  <si>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</si>
  <si>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</si>
  <si>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</si>
  <si>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</si>
  <si>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</si>
  <si>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</si>
  <si>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</si>
  <si>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</si>
  <si>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</si>
  <si>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</si>
  <si>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</si>
  <si>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</si>
  <si>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</si>
  <si>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</si>
  <si>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</si>
  <si>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</si>
  <si>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</si>
  <si>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</si>
  <si>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</si>
  <si>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</si>
  <si>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</si>
  <si>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</si>
  <si>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</si>
  <si>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</si>
  <si>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</si>
  <si>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</si>
  <si>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</si>
  <si>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</si>
  <si>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</si>
  <si>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</si>
  <si>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</si>
  <si>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</si>
  <si>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</si>
  <si>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</si>
  <si>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</si>
  <si>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</si>
  <si>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</si>
  <si>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</si>
  <si>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</si>
  <si>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</si>
  <si>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</si>
  <si>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</si>
  <si>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</si>
  <si>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</si>
  <si>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</si>
  <si>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</si>
  <si>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</si>
  <si>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</si>
  <si>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</si>
  <si>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</si>
  <si>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</si>
  <si>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</si>
  <si>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</si>
  <si>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</si>
  <si>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</si>
  <si>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</si>
  <si>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</si>
  <si>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</si>
  <si>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</si>
  <si>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</si>
  <si>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</si>
  <si>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</si>
  <si>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</si>
  <si>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</si>
  <si>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</si>
  <si>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</si>
  <si>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</si>
  <si>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</si>
  <si>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</si>
  <si>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</si>
  <si>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</si>
  <si>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</si>
  <si>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</si>
  <si>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</si>
  <si>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</si>
  <si>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</si>
  <si>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</si>
  <si>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</si>
  <si>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</si>
  <si>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</si>
  <si>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</si>
  <si>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</si>
  <si>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</si>
  <si>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</si>
  <si>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</si>
  <si>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</si>
  <si>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</si>
  <si>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</si>
  <si>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</si>
  <si>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</si>
  <si>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</si>
  <si>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</si>
  <si>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</si>
  <si>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</si>
  <si>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</si>
  <si>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</si>
  <si>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</si>
  <si>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</si>
  <si>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</si>
  <si>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</si>
  <si>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</si>
  <si>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</si>
  <si>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</si>
  <si>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</si>
  <si>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</si>
  <si>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</si>
  <si>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</si>
  <si>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</si>
  <si>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</si>
  <si>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</si>
  <si>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</si>
  <si>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</si>
  <si>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</si>
  <si>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</si>
  <si>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</si>
  <si>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</si>
  <si>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</si>
  <si>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</si>
  <si>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</si>
  <si>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</si>
  <si>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</si>
  <si>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</si>
  <si>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</si>
  <si>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</si>
  <si>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</si>
  <si>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</si>
  <si>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</si>
  <si>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</si>
  <si>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</si>
  <si>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</si>
  <si>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</si>
  <si>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</si>
  <si>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</si>
  <si>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</si>
  <si>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</si>
  <si>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</si>
  <si>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</si>
  <si>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</si>
  <si>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</si>
  <si>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</si>
  <si>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</si>
  <si>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</si>
  <si>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</si>
  <si>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</si>
  <si>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</si>
  <si>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</si>
  <si>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</si>
  <si>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</si>
  <si>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</si>
  <si>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</si>
  <si>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</si>
  <si>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</si>
  <si>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</si>
  <si>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</si>
  <si>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</si>
  <si>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</si>
  <si>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</si>
  <si>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</si>
  <si>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</si>
  <si>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</si>
  <si>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</si>
  <si>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</si>
  <si>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</si>
  <si>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</si>
  <si>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</si>
  <si>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</si>
  <si>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</si>
  <si>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</si>
  <si>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</si>
  <si>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</si>
  <si>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</si>
  <si>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</si>
  <si>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</si>
  <si>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</si>
  <si>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</si>
  <si>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</si>
  <si>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</si>
  <si>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</si>
  <si>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</si>
  <si>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</si>
  <si>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</si>
  <si>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</si>
  <si>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</si>
  <si>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</si>
  <si>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</si>
  <si>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</si>
  <si>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</si>
  <si>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</si>
  <si>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</si>
  <si>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</si>
  <si>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</si>
  <si>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</si>
  <si>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</si>
  <si>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</si>
  <si>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</si>
  <si>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</si>
  <si>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</si>
  <si>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</si>
  <si>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</si>
  <si>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</si>
  <si>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</si>
  <si>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</si>
  <si>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</si>
  <si>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</si>
  <si>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</si>
  <si>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</si>
  <si>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</si>
  <si>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</si>
  <si>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</si>
  <si>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</si>
  <si>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</si>
  <si>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</si>
  <si>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</si>
  <si>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</si>
  <si>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</si>
  <si>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</si>
  <si>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</si>
  <si>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</si>
  <si>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</si>
  <si>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</si>
  <si>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</si>
  <si>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</si>
  <si>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</si>
  <si>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</si>
  <si>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</si>
  <si>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</si>
  <si>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</si>
  <si>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</si>
  <si>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</si>
  <si>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</si>
  <si>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</si>
  <si>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</si>
  <si>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</si>
  <si>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</si>
  <si>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</si>
  <si>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</si>
  <si>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</si>
  <si>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</si>
  <si>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</si>
  <si>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</si>
  <si>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</si>
  <si>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</si>
  <si>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</si>
  <si>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</si>
  <si>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</si>
  <si>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</si>
  <si>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</si>
  <si>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</si>
  <si>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</si>
  <si>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</si>
  <si>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</si>
  <si>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</si>
  <si>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</si>
  <si>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</si>
  <si>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</si>
  <si>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</si>
  <si>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</si>
  <si>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</si>
  <si>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</si>
  <si>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</si>
  <si>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</si>
  <si>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</si>
  <si>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</si>
  <si>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</si>
  <si>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</si>
  <si>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</si>
  <si>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</si>
  <si>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</si>
  <si>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</si>
  <si>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</si>
  <si>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</si>
  <si>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</si>
  <si>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</si>
  <si>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</si>
  <si>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</si>
  <si>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</si>
  <si>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</si>
  <si>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</si>
  <si>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</si>
  <si>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</si>
  <si>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</si>
  <si>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</si>
  <si>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</si>
  <si>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</si>
  <si>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</si>
  <si>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</si>
  <si>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</si>
  <si>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</si>
  <si>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</si>
  <si>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</si>
  <si>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</si>
  <si>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</si>
  <si>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</si>
  <si>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</si>
  <si>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</si>
  <si>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</si>
  <si>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</si>
  <si>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</si>
  <si>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</si>
  <si>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</si>
  <si>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</si>
  <si>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</si>
  <si>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</si>
  <si>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</si>
  <si>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</si>
  <si>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</si>
  <si>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</si>
  <si>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</si>
  <si>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</si>
  <si>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</si>
  <si>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</si>
  <si>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</si>
  <si>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</si>
  <si>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</si>
  <si>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</si>
  <si>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</si>
  <si>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</si>
  <si>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</si>
  <si>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</si>
  <si>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</si>
  <si>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</si>
  <si>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</si>
  <si>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</si>
  <si>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</si>
  <si>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</si>
  <si>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</si>
  <si>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</si>
  <si>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</si>
  <si>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</si>
  <si>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</si>
  <si>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</si>
  <si>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</si>
  <si>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</si>
  <si>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</si>
  <si>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</si>
  <si>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</si>
  <si>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</si>
  <si>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</si>
  <si>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</si>
  <si>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</si>
  <si>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</si>
  <si>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</si>
  <si>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</si>
  <si>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</si>
  <si>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</si>
  <si>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</si>
  <si>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</si>
  <si>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</si>
  <si>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</si>
  <si>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</si>
  <si>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</si>
  <si>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</si>
  <si>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</si>
  <si>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</si>
  <si>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</si>
  <si>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</si>
  <si>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</si>
  <si>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</si>
  <si>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</si>
  <si>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</si>
  <si>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</si>
  <si>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</si>
  <si>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</si>
  <si>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</si>
  <si>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</si>
  <si>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</si>
  <si>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</si>
  <si>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</si>
  <si>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</si>
  <si>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</si>
  <si>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</si>
  <si>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</si>
  <si>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</si>
  <si>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</si>
  <si>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</si>
  <si>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</si>
  <si>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</si>
  <si>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</si>
  <si>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</si>
  <si>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</si>
  <si>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</si>
  <si>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</si>
  <si>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</si>
  <si>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</si>
  <si>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</si>
  <si>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</si>
  <si>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</si>
  <si>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</si>
  <si>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</si>
  <si>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</si>
  <si>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</si>
  <si>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</si>
  <si>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</si>
  <si>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</si>
  <si>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</si>
  <si>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</si>
  <si>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</si>
  <si>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</si>
  <si>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</si>
  <si>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</si>
  <si>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</si>
  <si>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</si>
  <si>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</si>
  <si>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</si>
  <si>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</si>
  <si>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</si>
  <si>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</si>
  <si>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</si>
  <si>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</si>
  <si>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</si>
  <si>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</si>
  <si>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</si>
  <si>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</si>
  <si>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</si>
  <si>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</si>
  <si>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</si>
  <si>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</si>
  <si>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</si>
  <si>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</si>
  <si>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</si>
  <si>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</si>
  <si>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</si>
  <si>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</si>
  <si>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</si>
  <si>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</si>
  <si>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</si>
  <si>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</si>
  <si>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</si>
  <si>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</si>
  <si>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</si>
  <si>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</si>
  <si>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</si>
  <si>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</si>
  <si>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</si>
  <si>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</si>
  <si>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</si>
  <si>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</si>
  <si>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</si>
  <si>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</si>
  <si>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</si>
  <si>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</si>
  <si>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</si>
  <si>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</si>
  <si>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</si>
  <si>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</si>
  <si>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</si>
  <si>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</si>
  <si>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</si>
  <si>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</si>
  <si>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</si>
  <si>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</si>
  <si>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</si>
  <si>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</si>
  <si>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</si>
  <si>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</si>
  <si>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</si>
  <si>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</si>
  <si>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</si>
  <si>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</si>
  <si>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</si>
  <si>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</si>
  <si>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</si>
  <si>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</si>
  <si>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</si>
  <si>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</si>
  <si>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</si>
  <si>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</si>
  <si>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</si>
  <si>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</si>
  <si>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</si>
  <si>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</si>
  <si>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</si>
  <si>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</si>
  <si>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</si>
  <si>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</si>
  <si>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</si>
  <si>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</si>
  <si>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</si>
  <si>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</si>
  <si>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</si>
  <si>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</si>
  <si>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</si>
  <si>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</si>
  <si>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</si>
  <si>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</si>
  <si>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</si>
  <si>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</si>
  <si>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</si>
  <si>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</si>
  <si>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</si>
  <si>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</si>
  <si>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</si>
  <si>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</si>
  <si>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</si>
  <si>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</si>
  <si>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</si>
  <si>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</si>
  <si>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</si>
  <si>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</si>
  <si>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</si>
  <si>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</si>
  <si>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</si>
  <si>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</si>
  <si>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</si>
  <si>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</si>
  <si>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</si>
  <si>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</si>
  <si>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</si>
  <si>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</si>
  <si>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</si>
  <si>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</si>
  <si>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</si>
  <si>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</si>
  <si>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</si>
  <si>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</si>
  <si>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</si>
  <si>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</si>
  <si>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</si>
  <si>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</si>
  <si>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</si>
  <si>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</si>
  <si>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</si>
  <si>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</si>
  <si>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</si>
  <si>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</si>
  <si>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</si>
  <si>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</si>
  <si>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</si>
  <si>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</si>
  <si>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</si>
  <si>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</si>
  <si>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</si>
  <si>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</si>
  <si>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</si>
  <si>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</si>
  <si>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</si>
  <si>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</si>
  <si>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</si>
  <si>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</si>
  <si>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</si>
  <si>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</si>
  <si>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</si>
  <si>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</si>
  <si>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</si>
  <si>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</si>
  <si>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</si>
  <si>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</si>
  <si>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</si>
  <si>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</si>
  <si>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</si>
  <si>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</si>
  <si>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</si>
  <si>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</si>
  <si>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</si>
  <si>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</si>
  <si>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</si>
  <si>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</si>
  <si>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</si>
  <si>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</si>
  <si>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</si>
  <si>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</si>
  <si>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</si>
  <si>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</si>
  <si>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</si>
  <si>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</si>
  <si>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</si>
  <si>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</si>
  <si>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</si>
  <si>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</si>
  <si>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</si>
  <si>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</si>
  <si>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</si>
  <si>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</si>
  <si>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</si>
  <si>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</si>
  <si>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</si>
  <si>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</si>
  <si>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</si>
  <si>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</si>
  <si>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</si>
  <si>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</si>
  <si>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</si>
  <si>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</si>
  <si>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</si>
  <si>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</si>
  <si>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</si>
  <si>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</si>
  <si>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</si>
  <si>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</si>
  <si>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</si>
  <si>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</si>
  <si>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</si>
  <si>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</si>
  <si>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</si>
  <si>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</si>
  <si>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</si>
  <si>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</si>
  <si>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</si>
  <si>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</si>
  <si>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</si>
  <si>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</si>
  <si>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</si>
  <si>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</si>
  <si>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</si>
  <si>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</si>
  <si>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</si>
  <si>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</si>
  <si>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</si>
  <si>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</si>
  <si>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</si>
  <si>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</si>
  <si>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</si>
  <si>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</si>
  <si>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</si>
  <si>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</si>
  <si>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</si>
  <si>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</si>
  <si>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</si>
  <si>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</si>
  <si>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</si>
  <si>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</si>
  <si>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</si>
  <si>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</si>
  <si>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</si>
  <si>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</si>
  <si>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</si>
  <si>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</si>
  <si>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</si>
  <si>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</si>
  <si>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</si>
  <si>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</si>
  <si>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</si>
  <si>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</si>
  <si>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</si>
  <si>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</si>
  <si>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</si>
  <si>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</si>
  <si>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</si>
  <si>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</si>
  <si>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</si>
  <si>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</si>
  <si>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</si>
  <si>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</si>
  <si>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</si>
  <si>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</si>
  <si>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</si>
  <si>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</si>
  <si>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</si>
  <si>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</si>
  <si>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</si>
  <si>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</si>
  <si>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</si>
  <si>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</si>
  <si>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</si>
  <si>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</si>
  <si>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</si>
  <si>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</si>
  <si>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</si>
  <si>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</si>
  <si>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</si>
  <si>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</si>
  <si>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</si>
  <si>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</si>
  <si>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</si>
  <si>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</si>
  <si>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</si>
  <si>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</si>
  <si>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</si>
  <si>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</si>
  <si>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</si>
  <si>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</si>
  <si>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</si>
  <si>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</si>
  <si>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</si>
  <si>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</si>
  <si>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</si>
  <si>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</si>
  <si>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</si>
  <si>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</si>
  <si>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</si>
  <si>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</si>
  <si>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</si>
  <si>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</si>
  <si>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</si>
  <si>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</si>
  <si>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</si>
  <si>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</si>
  <si>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</si>
  <si>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</si>
  <si>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</si>
  <si>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</si>
  <si>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</si>
  <si>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</si>
  <si>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</si>
  <si>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</si>
  <si>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</si>
  <si>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</si>
  <si>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</si>
  <si>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</si>
  <si>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</si>
  <si>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</si>
  <si>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</si>
  <si>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</si>
  <si>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</si>
  <si>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</si>
  <si>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</si>
  <si>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</si>
  <si>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</si>
  <si>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</si>
  <si>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</si>
  <si>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</si>
  <si>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</si>
  <si>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</si>
  <si>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</si>
  <si>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</si>
  <si>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</si>
  <si>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</si>
  <si>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</si>
  <si>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</si>
  <si>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</si>
  <si>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</si>
  <si>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</si>
  <si>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</si>
  <si>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</si>
  <si>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</si>
  <si>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</si>
  <si>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</si>
  <si>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</si>
  <si>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</si>
  <si>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</si>
  <si>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</si>
  <si>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</si>
  <si>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</si>
  <si>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</si>
  <si>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</si>
  <si>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</si>
  <si>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</si>
  <si>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</si>
  <si>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</si>
  <si>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</si>
  <si>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</si>
  <si>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</si>
  <si>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</si>
  <si>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</si>
  <si>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</si>
  <si>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</si>
  <si>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</si>
  <si>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</si>
  <si>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</si>
  <si>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</si>
  <si>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</si>
  <si>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</si>
  <si>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</si>
  <si>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</si>
  <si>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</si>
  <si>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</si>
  <si>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</si>
  <si>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</si>
  <si>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</si>
  <si>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</si>
  <si>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</si>
  <si>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</si>
  <si>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</si>
  <si>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</si>
  <si>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</si>
  <si>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</si>
  <si>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</si>
  <si>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</si>
  <si>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</si>
  <si>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</si>
  <si>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</si>
  <si>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</si>
  <si>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</si>
  <si>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</si>
  <si>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</si>
  <si>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</si>
  <si>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</si>
  <si>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</si>
  <si>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</si>
  <si>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</si>
  <si>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</si>
  <si>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</si>
  <si>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</si>
  <si>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</si>
  <si>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</si>
  <si>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</si>
  <si>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</si>
  <si>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</si>
  <si>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</si>
  <si>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</si>
  <si>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</si>
  <si>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</si>
  <si>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</si>
  <si>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</si>
  <si>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</si>
  <si>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</si>
  <si>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</si>
  <si>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</si>
  <si>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</si>
  <si>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</si>
  <si>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</si>
  <si>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</si>
  <si>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</si>
  <si>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</si>
  <si>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</si>
  <si>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</si>
  <si>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</si>
  <si>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</si>
  <si>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</si>
  <si>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</si>
  <si>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</si>
  <si>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</si>
  <si>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</si>
  <si>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</si>
  <si>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</si>
  <si>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</si>
  <si>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</si>
  <si>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</si>
  <si>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</si>
  <si>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</si>
  <si>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</si>
  <si>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</si>
  <si>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</si>
  <si>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</si>
  <si>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</si>
  <si>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</si>
  <si>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</si>
  <si>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</si>
  <si>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</si>
  <si>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</si>
  <si>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</si>
  <si>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</si>
  <si>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</si>
  <si>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</si>
  <si>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</si>
  <si>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</si>
  <si>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</si>
  <si>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</si>
  <si>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</si>
  <si>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</si>
  <si>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</si>
  <si>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</si>
  <si>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</si>
  <si>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</si>
  <si>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</si>
  <si>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</si>
  <si>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</si>
  <si>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</si>
  <si>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</si>
  <si>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</si>
  <si>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</si>
  <si>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</si>
  <si>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</si>
  <si>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</si>
  <si>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</si>
  <si>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</si>
  <si>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</si>
  <si>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</si>
  <si>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</si>
  <si>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</si>
  <si>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</si>
  <si>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</si>
  <si>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</si>
  <si>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</si>
  <si>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</si>
  <si>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</si>
  <si>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</si>
  <si>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</si>
  <si>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</si>
  <si>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</si>
  <si>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</si>
  <si>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</si>
  <si>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</si>
  <si>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</si>
  <si>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</si>
  <si>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</si>
  <si>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</si>
  <si>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</si>
  <si>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</si>
  <si>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</si>
  <si>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</si>
  <si>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</si>
  <si>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</si>
  <si>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</si>
  <si>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</si>
  <si>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</si>
  <si>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</si>
  <si>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</si>
  <si>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</si>
  <si>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</si>
  <si>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</si>
  <si>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</si>
  <si>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</si>
  <si>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</si>
  <si>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</si>
  <si>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</si>
  <si>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</si>
  <si>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</si>
  <si>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</si>
  <si>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</si>
  <si>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</si>
  <si>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</si>
  <si>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</si>
  <si>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</si>
  <si>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</si>
  <si>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</si>
  <si>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</si>
  <si>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</si>
  <si>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</si>
  <si>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</si>
  <si>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</si>
  <si>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</si>
  <si>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</si>
  <si>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</si>
  <si>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</si>
  <si>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</si>
  <si>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</si>
  <si>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</si>
  <si>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</si>
  <si>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</si>
  <si>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</si>
  <si>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</si>
  <si>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</si>
  <si>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</si>
  <si>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</si>
  <si>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</si>
  <si>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</si>
  <si>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</si>
  <si>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</si>
  <si>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</si>
  <si>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</si>
  <si>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</si>
  <si>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</si>
  <si>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</si>
  <si>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</si>
  <si>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</si>
  <si>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</si>
  <si>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</si>
  <si>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</si>
  <si>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</si>
  <si>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</si>
  <si>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</si>
  <si>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</si>
  <si>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</si>
  <si>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</si>
  <si>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</si>
  <si>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</si>
  <si>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</si>
  <si>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</si>
  <si>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</si>
  <si>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</si>
  <si>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</si>
  <si>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</si>
  <si>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</si>
  <si>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</si>
  <si>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</si>
  <si>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</si>
  <si>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</si>
  <si>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</si>
  <si>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</si>
  <si>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</si>
  <si>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</si>
  <si>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</si>
  <si>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</si>
  <si>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</si>
  <si>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</si>
  <si>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</si>
  <si>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</si>
  <si>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</si>
  <si>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</si>
  <si>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</si>
  <si>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</si>
  <si>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</si>
  <si>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</si>
  <si>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</si>
  <si>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</si>
  <si>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</si>
  <si>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</si>
  <si>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</si>
  <si>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</si>
  <si>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</si>
  <si>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</si>
  <si>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</si>
  <si>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</si>
  <si>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</si>
  <si>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</si>
  <si>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</si>
  <si>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</si>
  <si>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</si>
  <si>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</si>
  <si>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</si>
  <si>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</si>
  <si>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</si>
  <si>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</si>
  <si>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</si>
  <si>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</si>
  <si>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</si>
  <si>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</si>
  <si>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</si>
  <si>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</si>
  <si>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</si>
  <si>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</si>
  <si>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</si>
  <si>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</si>
  <si>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</si>
  <si>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</si>
  <si>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</si>
  <si>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</si>
  <si>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</si>
  <si>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</si>
  <si>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</si>
  <si>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</si>
  <si>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</si>
  <si>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</si>
  <si>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</si>
  <si>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</si>
  <si>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</si>
  <si>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</si>
  <si>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</si>
  <si>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</si>
  <si>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</si>
  <si>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</si>
  <si>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</si>
  <si>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</si>
  <si>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</si>
  <si>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</si>
  <si>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</si>
  <si>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</si>
  <si>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</si>
  <si>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</si>
  <si>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</si>
  <si>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</si>
  <si>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</si>
  <si>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</si>
  <si>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</si>
  <si>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</si>
  <si>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</si>
  <si>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</si>
  <si>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</si>
  <si>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</si>
  <si>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</si>
  <si>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</si>
  <si>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</si>
  <si>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</si>
  <si>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</si>
  <si>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</si>
  <si>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</si>
  <si>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</si>
  <si>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</si>
  <si>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</si>
  <si>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</si>
  <si>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</si>
  <si>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</si>
  <si>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</si>
  <si>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</si>
  <si>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</si>
  <si>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</si>
  <si>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</si>
  <si>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</si>
  <si>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</si>
  <si>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</si>
  <si>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</si>
  <si>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</si>
  <si>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</si>
  <si>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</si>
  <si>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</si>
  <si>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</si>
  <si>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</si>
  <si>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</si>
  <si>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</si>
  <si>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</si>
  <si>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</si>
  <si>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</si>
  <si>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</si>
  <si>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</si>
  <si>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</si>
  <si>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</si>
  <si>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</si>
  <si>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</si>
  <si>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</si>
  <si>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</si>
  <si>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</si>
  <si>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</si>
  <si>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</si>
  <si>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</si>
  <si>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</si>
  <si>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</si>
  <si>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</si>
  <si>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</si>
  <si>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</si>
  <si>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</si>
  <si>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</si>
  <si>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</si>
  <si>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</si>
  <si>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</si>
  <si>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</si>
  <si>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</si>
  <si>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</si>
  <si>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</si>
  <si>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</si>
  <si>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</si>
  <si>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</si>
  <si>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</si>
  <si>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</si>
  <si>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</si>
  <si>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</si>
  <si>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</si>
  <si>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</si>
  <si>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</si>
  <si>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</si>
  <si>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</si>
  <si>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</si>
  <si>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</si>
  <si>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</si>
  <si>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</si>
  <si>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</si>
  <si>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</si>
  <si>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</si>
  <si>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</si>
  <si>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</si>
  <si>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</si>
  <si>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</si>
  <si>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</si>
  <si>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</si>
  <si>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</si>
  <si>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</si>
  <si>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</si>
  <si>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</si>
  <si>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</si>
  <si>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</si>
  <si>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</si>
  <si>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</si>
  <si>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</si>
  <si>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</si>
  <si>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</si>
  <si>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</si>
  <si>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</si>
  <si>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</si>
  <si>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</si>
  <si>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</si>
  <si>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</si>
  <si>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</si>
  <si>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</si>
  <si>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</si>
  <si>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</si>
  <si>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</si>
  <si>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</si>
  <si>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</si>
  <si>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</si>
  <si>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</si>
  <si>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</si>
  <si>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</si>
  <si>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</si>
  <si>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</si>
  <si>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</si>
  <si>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</si>
  <si>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</si>
  <si>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</si>
  <si>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</si>
  <si>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</si>
  <si>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</si>
  <si>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</si>
  <si>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</si>
  <si>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</si>
  <si>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</si>
  <si>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</si>
  <si>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</si>
  <si>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</si>
  <si>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</si>
  <si>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</si>
  <si>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</si>
  <si>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</si>
  <si>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</si>
  <si>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</si>
  <si>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</si>
  <si>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</si>
  <si>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</si>
  <si>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</si>
  <si>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</si>
  <si>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</si>
  <si>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</si>
  <si>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</si>
  <si>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</si>
  <si>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</si>
  <si>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</si>
  <si>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</si>
  <si>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</si>
  <si>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</si>
  <si>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</si>
  <si>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</si>
  <si>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</si>
  <si>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</si>
  <si>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</si>
  <si>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</si>
  <si>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</si>
  <si>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</si>
  <si>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</si>
  <si>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</si>
  <si>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</si>
  <si>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</si>
  <si>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</si>
  <si>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</si>
  <si>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</si>
  <si>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</si>
  <si>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</si>
  <si>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</si>
  <si>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</si>
  <si>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</si>
  <si>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</si>
  <si>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</si>
  <si>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</si>
  <si>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</si>
  <si>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</si>
  <si>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</si>
  <si>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</si>
  <si>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</si>
  <si>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</si>
  <si>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</si>
  <si>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</si>
  <si>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</si>
  <si>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</si>
  <si>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</si>
  <si>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</si>
  <si>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</si>
  <si>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</si>
  <si>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</si>
  <si>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</si>
  <si>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</si>
  <si>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</si>
  <si>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</si>
  <si>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</si>
  <si>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</si>
  <si>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</si>
  <si>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</si>
  <si>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</si>
  <si>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</si>
  <si>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</si>
  <si>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</si>
  <si>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</si>
  <si>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</si>
  <si>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</si>
  <si>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</si>
  <si>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</si>
  <si>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</si>
  <si>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</si>
  <si>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</si>
  <si>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</si>
  <si>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</si>
  <si>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</si>
  <si>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</si>
  <si>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</si>
  <si>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</si>
  <si>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</si>
  <si>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</si>
  <si>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</si>
  <si>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</si>
  <si>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</si>
  <si>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</si>
  <si>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</si>
  <si>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</si>
  <si>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</si>
  <si>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</si>
  <si>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</si>
  <si>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</si>
  <si>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</si>
  <si>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</si>
  <si>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</si>
  <si>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</si>
  <si>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</si>
  <si>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</si>
  <si>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</si>
  <si>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</si>
  <si>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</si>
  <si>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</si>
  <si>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</si>
  <si>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</si>
  <si>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</si>
  <si>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</si>
  <si>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</si>
  <si>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</si>
  <si>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</si>
  <si>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</si>
  <si>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</si>
  <si>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</si>
  <si>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</si>
  <si>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</si>
  <si>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</si>
  <si>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</si>
  <si>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</si>
  <si>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</si>
  <si>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</si>
  <si>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</si>
  <si>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</si>
  <si>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</si>
  <si>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</si>
  <si>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</si>
  <si>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</si>
  <si>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</si>
  <si>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</si>
  <si>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</si>
  <si>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</si>
  <si>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</si>
  <si>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</si>
  <si>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</si>
  <si>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</si>
  <si>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</si>
  <si>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</si>
  <si>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</si>
  <si>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</si>
  <si>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</si>
  <si>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</si>
  <si>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</si>
  <si>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</si>
  <si>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</si>
  <si>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</si>
  <si>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</si>
  <si>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</si>
  <si>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</si>
  <si>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</si>
  <si>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</si>
  <si>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</si>
  <si>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</si>
  <si>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</si>
  <si>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</si>
  <si>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</si>
  <si>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</si>
  <si>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</si>
  <si>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</si>
  <si>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</si>
  <si>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</si>
  <si>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</si>
  <si>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</si>
  <si>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</si>
  <si>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</si>
  <si>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</si>
  <si>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</si>
  <si>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</si>
  <si>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</si>
  <si>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</si>
  <si>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</si>
  <si>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</si>
  <si>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</si>
  <si>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</si>
  <si>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</si>
  <si>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</si>
  <si>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</si>
  <si>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</si>
  <si>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</si>
  <si>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</si>
  <si>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</si>
  <si>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</si>
  <si>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</si>
  <si>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</si>
  <si>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</si>
  <si>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</si>
  <si>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</si>
  <si>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</si>
  <si>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</si>
  <si>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</si>
  <si>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</si>
  <si>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</si>
  <si>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</si>
  <si>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</si>
  <si>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</si>
  <si>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</si>
  <si>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</si>
  <si>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</si>
  <si>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</si>
  <si>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</si>
  <si>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</si>
  <si>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</si>
  <si>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</si>
  <si>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</si>
  <si>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</si>
  <si>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</si>
  <si>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</si>
  <si>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</si>
  <si>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</si>
  <si>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</si>
  <si>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</si>
  <si>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</si>
  <si>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</si>
  <si>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</si>
  <si>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</si>
  <si>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</si>
  <si>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</si>
  <si>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</si>
  <si>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</si>
  <si>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</si>
  <si>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</si>
  <si>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</si>
  <si>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</si>
  <si>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</si>
  <si>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</si>
  <si>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</si>
  <si>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</si>
  <si>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</si>
  <si>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</si>
  <si>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</si>
  <si>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</si>
  <si>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</si>
  <si>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</si>
  <si>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</si>
  <si>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</si>
  <si>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</si>
  <si>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</si>
  <si>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</si>
  <si>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</si>
  <si>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</si>
  <si>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</si>
  <si>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</si>
  <si>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</si>
  <si>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</si>
  <si>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</si>
  <si>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</si>
  <si>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</si>
  <si>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</si>
  <si>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</si>
  <si>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</si>
  <si>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</si>
  <si>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</si>
  <si>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</si>
  <si>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</si>
  <si>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</si>
  <si>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</si>
  <si>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</si>
  <si>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</si>
  <si>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</si>
  <si>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</si>
  <si>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</si>
  <si>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</si>
  <si>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</si>
  <si>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</si>
  <si>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</si>
  <si>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</si>
  <si>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</si>
  <si>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</si>
  <si>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</si>
  <si>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</si>
  <si>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</si>
  <si>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</si>
  <si>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</si>
  <si>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</si>
  <si>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</si>
  <si>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</si>
  <si>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</si>
  <si>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</si>
  <si>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</si>
  <si>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</si>
  <si>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</si>
  <si>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</si>
  <si>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</si>
  <si>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</si>
  <si>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</si>
  <si>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</si>
  <si>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</si>
  <si>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</si>
  <si>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</si>
  <si>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</si>
  <si>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</si>
  <si>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</si>
  <si>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</si>
  <si>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</si>
  <si>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</si>
  <si>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</si>
  <si>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</si>
  <si>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</si>
  <si>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</si>
  <si>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</si>
  <si>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</si>
  <si>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</si>
  <si>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</si>
  <si>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</si>
  <si>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</si>
  <si>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</si>
  <si>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</si>
  <si>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</si>
  <si>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</si>
  <si>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</si>
  <si>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</si>
  <si>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</si>
  <si>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</si>
  <si>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</si>
  <si>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</si>
  <si>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</si>
  <si>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</si>
  <si>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</si>
  <si>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</si>
  <si>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</si>
  <si>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</si>
  <si>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</si>
  <si>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</si>
  <si>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</si>
  <si>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</si>
  <si>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</si>
  <si>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</si>
  <si>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</si>
  <si>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</si>
  <si>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</si>
  <si>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</si>
  <si>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</si>
  <si>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</si>
  <si>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</si>
  <si>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</si>
  <si>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</si>
  <si>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</si>
  <si>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</si>
  <si>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</si>
  <si>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</si>
  <si>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</si>
  <si>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</si>
  <si>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</si>
  <si>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</si>
  <si>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</si>
  <si>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</si>
  <si>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</si>
  <si>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</si>
  <si>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</si>
  <si>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</si>
  <si>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</si>
  <si>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</si>
  <si>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</si>
  <si>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</si>
  <si>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</si>
  <si>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</si>
  <si>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</si>
  <si>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</si>
  <si>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</si>
  <si>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</si>
  <si>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</si>
  <si>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</si>
  <si>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</si>
  <si>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</si>
  <si>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</si>
  <si>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</si>
  <si>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</si>
  <si>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</si>
  <si>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</si>
  <si>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</si>
  <si>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</si>
  <si>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</si>
  <si>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</si>
  <si>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</si>
  <si>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</si>
  <si>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</si>
  <si>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</si>
  <si>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</si>
  <si>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</si>
  <si>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</si>
  <si>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</si>
  <si>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</si>
  <si>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</si>
  <si>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</si>
  <si>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</si>
  <si>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</si>
  <si>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</si>
  <si>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</si>
  <si>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</si>
  <si>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</si>
  <si>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</si>
  <si>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</si>
  <si>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</si>
  <si>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</si>
  <si>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</si>
  <si>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</si>
  <si>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</si>
  <si>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</si>
  <si>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</si>
  <si>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</si>
  <si>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</si>
  <si>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</si>
  <si>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</si>
  <si>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</si>
  <si>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</si>
  <si>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</si>
  <si>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</si>
  <si>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</si>
  <si>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</si>
  <si>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</si>
  <si>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</si>
  <si>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</si>
  <si>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</si>
  <si>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</si>
  <si>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</si>
  <si>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</si>
  <si>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</si>
  <si>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</si>
  <si>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</si>
  <si>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</si>
  <si>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</si>
  <si>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</si>
  <si>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</si>
  <si>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</si>
  <si>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</si>
  <si>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</si>
  <si>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</si>
  <si>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</si>
  <si>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</si>
  <si>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</si>
  <si>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</si>
  <si>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</si>
  <si>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</si>
  <si>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</si>
  <si>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</si>
  <si>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</si>
  <si>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</si>
  <si>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</si>
  <si>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</si>
  <si>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</si>
  <si>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</si>
  <si>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</si>
  <si>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</si>
  <si>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</si>
  <si>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</si>
  <si>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</si>
  <si>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</si>
  <si>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</si>
  <si>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</si>
  <si>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</si>
  <si>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</si>
  <si>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</si>
  <si>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</si>
  <si>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</si>
  <si>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</si>
  <si>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</si>
  <si>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</si>
  <si>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</si>
  <si>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</si>
  <si>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</si>
  <si>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</si>
  <si>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</si>
  <si>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</si>
  <si>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</si>
  <si>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</si>
  <si>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</si>
  <si>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</si>
  <si>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</si>
  <si>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</si>
  <si>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</si>
  <si>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</si>
  <si>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</si>
  <si>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</si>
  <si>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</si>
  <si>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</si>
  <si>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</si>
  <si>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</si>
  <si>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</si>
  <si>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</si>
  <si>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</si>
  <si>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</si>
  <si>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</si>
  <si>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</si>
  <si>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</si>
  <si>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</si>
  <si>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</si>
  <si>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</si>
  <si>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</si>
  <si>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</si>
  <si>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</si>
  <si>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</si>
  <si>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</si>
  <si>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</si>
  <si>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</si>
  <si>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</si>
  <si>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</si>
  <si>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</si>
  <si>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</si>
  <si>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</si>
  <si>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</si>
  <si>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</si>
  <si>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</si>
  <si>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</si>
  <si>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</si>
  <si>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</si>
  <si>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</si>
  <si>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</si>
  <si>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</si>
  <si>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</si>
  <si>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</si>
  <si>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</si>
  <si>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</si>
  <si>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</si>
  <si>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</si>
  <si>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</si>
  <si>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</si>
  <si>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</si>
  <si>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</si>
  <si>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</si>
  <si>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</si>
  <si>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</si>
  <si>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</si>
  <si>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</si>
  <si>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</si>
  <si>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</si>
  <si>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</si>
  <si>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</si>
  <si>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</si>
  <si>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</si>
  <si>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</si>
  <si>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</si>
  <si>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</si>
  <si>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</si>
  <si>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</si>
  <si>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</si>
  <si>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</si>
  <si>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</si>
  <si>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</si>
  <si>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</si>
  <si>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</si>
  <si>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</si>
  <si>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</si>
  <si>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</si>
  <si>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</si>
  <si>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</si>
  <si>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</si>
  <si>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</si>
  <si>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</si>
  <si>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</si>
  <si>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</si>
  <si>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</si>
  <si>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</si>
  <si>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</si>
  <si>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</si>
  <si>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</si>
  <si>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</si>
  <si>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</si>
  <si>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</si>
  <si>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</si>
  <si>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</si>
  <si>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</si>
  <si>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</si>
  <si>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</si>
  <si>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</si>
  <si>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</si>
  <si>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</si>
  <si>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</si>
  <si>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</si>
  <si>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</si>
  <si>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</si>
  <si>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</si>
  <si>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</si>
  <si>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</si>
  <si>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</si>
  <si>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</si>
  <si>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</si>
  <si>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</si>
  <si>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</si>
  <si>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</si>
  <si>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</si>
  <si>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</si>
  <si>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</si>
  <si>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</si>
  <si>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</si>
  <si>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</si>
  <si>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</si>
  <si>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</si>
  <si>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</si>
  <si>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</si>
  <si>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</si>
  <si>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</si>
  <si>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</si>
  <si>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</si>
  <si>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</si>
  <si>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</si>
  <si>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</si>
  <si>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</si>
  <si>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</si>
  <si>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</si>
  <si>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</si>
  <si>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</si>
  <si>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</si>
  <si>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</si>
  <si>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</si>
  <si>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</si>
  <si>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</si>
  <si>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</si>
  <si>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</si>
  <si>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</si>
  <si>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</si>
  <si>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</si>
  <si>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</si>
  <si>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</si>
  <si>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</si>
  <si>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</si>
  <si>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</si>
  <si>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</si>
  <si>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</si>
  <si>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</si>
  <si>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</si>
  <si>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</si>
  <si>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</si>
  <si>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</si>
  <si>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</si>
  <si>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</si>
  <si>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</si>
  <si>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</si>
  <si>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</si>
  <si>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</si>
  <si>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</si>
  <si>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</si>
  <si>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</si>
  <si>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</si>
  <si>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</si>
  <si>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</si>
  <si>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</si>
  <si>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</si>
  <si>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</si>
  <si>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</si>
  <si>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</si>
  <si>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</si>
  <si>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</si>
  <si>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</si>
  <si>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</si>
  <si>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</si>
  <si>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</si>
  <si>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</si>
  <si>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</si>
  <si>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</si>
  <si>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</si>
  <si>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</si>
  <si>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</si>
  <si>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</si>
  <si>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</si>
  <si>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</si>
  <si>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</si>
  <si>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</si>
  <si>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</si>
  <si>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</si>
  <si>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</si>
  <si>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</si>
  <si>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</si>
  <si>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</si>
  <si>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</si>
  <si>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</si>
  <si>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</si>
  <si>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</si>
  <si>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</si>
  <si>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</si>
  <si>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</si>
  <si>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</si>
  <si>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</si>
  <si>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</si>
  <si>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</si>
  <si>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</si>
  <si>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</si>
  <si>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</si>
  <si>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</si>
  <si>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</si>
  <si>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</si>
  <si>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</si>
  <si>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</si>
  <si>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</si>
  <si>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</si>
  <si>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</si>
  <si>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</si>
  <si>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</si>
  <si>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</si>
  <si>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</si>
  <si>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</si>
  <si>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</si>
  <si>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</si>
  <si>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</si>
  <si>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</si>
  <si>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</si>
  <si>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</si>
  <si>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</si>
  <si>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</si>
  <si>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</si>
  <si>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</si>
  <si>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</si>
  <si>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</si>
  <si>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</si>
  <si>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</si>
  <si>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</si>
  <si>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</si>
  <si>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</si>
  <si>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</si>
  <si>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</si>
  <si>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</si>
  <si>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</si>
  <si>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</si>
  <si>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</si>
  <si>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</si>
  <si>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</si>
  <si>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</si>
  <si>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</si>
  <si>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</si>
  <si>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</si>
  <si>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</si>
  <si>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</si>
  <si>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</si>
  <si>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</si>
  <si>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</si>
  <si>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</si>
  <si>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</si>
  <si>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</si>
  <si>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</si>
  <si>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</si>
  <si>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</si>
  <si>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</si>
  <si>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</si>
  <si>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</si>
  <si>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</si>
  <si>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</si>
  <si>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</si>
  <si>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</si>
  <si>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</si>
  <si>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</si>
  <si>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</si>
  <si>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</si>
  <si>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</si>
  <si>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</si>
  <si>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</si>
  <si>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</si>
  <si>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</si>
  <si>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</si>
  <si>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</si>
  <si>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</si>
  <si>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</si>
  <si>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</si>
  <si>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</si>
  <si>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</si>
  <si>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</si>
  <si>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</si>
  <si>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</si>
  <si>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</si>
  <si>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</si>
  <si>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</si>
  <si>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</si>
  <si>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</si>
  <si>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</si>
  <si>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</si>
  <si>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</si>
  <si>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</si>
  <si>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</si>
  <si>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</si>
  <si>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</si>
  <si>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</si>
  <si>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</si>
  <si>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</si>
  <si>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</si>
  <si>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</si>
  <si>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</si>
  <si>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</si>
  <si>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</si>
  <si>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</si>
  <si>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</si>
  <si>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</si>
  <si>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</si>
  <si>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</si>
  <si>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</si>
  <si>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</si>
  <si>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</si>
  <si>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</si>
  <si>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</si>
  <si>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</si>
  <si>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</si>
  <si>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</si>
  <si>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</si>
  <si>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</si>
  <si>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</si>
  <si>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</si>
  <si>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</si>
  <si>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</si>
  <si>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</si>
  <si>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</si>
  <si>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</si>
  <si>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</si>
  <si>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</si>
  <si>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</si>
  <si>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</si>
  <si>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</si>
  <si>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</si>
  <si>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</si>
  <si>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</si>
  <si>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</si>
  <si>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</si>
  <si>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</si>
  <si>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</si>
  <si>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</si>
  <si>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</si>
  <si>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</si>
  <si>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</si>
  <si>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</si>
  <si>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</si>
  <si>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</si>
  <si>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</si>
  <si>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</si>
  <si>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</si>
  <si>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</si>
  <si>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</si>
  <si>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</si>
  <si>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</si>
  <si>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</si>
  <si>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</si>
  <si>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</si>
  <si>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</si>
  <si>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</si>
  <si>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</si>
  <si>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</si>
  <si>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</si>
  <si>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</si>
  <si>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</si>
  <si>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</si>
  <si>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</si>
  <si>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</si>
  <si>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</si>
  <si>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</si>
  <si>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</si>
  <si>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</si>
  <si>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</si>
  <si>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</si>
  <si>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</si>
  <si>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</si>
  <si>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</si>
  <si>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</si>
  <si>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</si>
  <si>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</si>
  <si>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</si>
  <si>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</si>
  <si>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</si>
  <si>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</si>
  <si>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</si>
  <si>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</si>
  <si>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</si>
  <si>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</si>
  <si>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</si>
  <si>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</si>
  <si>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</si>
  <si>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</si>
  <si>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</si>
  <si>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</si>
  <si>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</si>
  <si>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</si>
  <si>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</si>
  <si>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</si>
  <si>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</si>
  <si>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</si>
  <si>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</si>
  <si>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</si>
  <si>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</si>
  <si>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</si>
  <si>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</si>
  <si>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</si>
  <si>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</si>
  <si>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</si>
  <si>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</si>
  <si>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</si>
  <si>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</si>
  <si>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</si>
  <si>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</si>
  <si>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</si>
  <si>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</si>
  <si>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</si>
  <si>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</si>
  <si>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</si>
  <si>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</si>
  <si>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</si>
  <si>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</si>
  <si>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</si>
  <si>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</si>
  <si>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</si>
  <si>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</si>
  <si>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</si>
  <si>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</si>
  <si>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</si>
  <si>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</si>
  <si>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</si>
  <si>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</si>
  <si>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</si>
  <si>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</si>
  <si>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</si>
  <si>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</si>
  <si>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</si>
  <si>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</si>
  <si>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</si>
  <si>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</si>
  <si>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</si>
  <si>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</si>
  <si>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</si>
  <si>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</si>
  <si>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</si>
  <si>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</si>
  <si>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</si>
  <si>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</si>
  <si>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</si>
  <si>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</si>
  <si>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</si>
  <si>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</si>
  <si>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</si>
  <si>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</si>
  <si>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</si>
  <si>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</si>
  <si>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</si>
  <si>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</si>
  <si>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</si>
  <si>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</si>
  <si>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</si>
  <si>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</si>
  <si>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</si>
  <si>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</si>
  <si>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</si>
  <si>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</si>
  <si>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</si>
  <si>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</si>
  <si>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</si>
  <si>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</si>
  <si>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</si>
  <si>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</si>
  <si>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</si>
  <si>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</si>
  <si>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</si>
  <si>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</si>
  <si>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</si>
  <si>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</si>
  <si>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</si>
  <si>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</si>
  <si>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</si>
  <si>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</si>
  <si>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</si>
  <si>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</si>
  <si>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</si>
  <si>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</si>
  <si>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</si>
  <si>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</si>
  <si>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</si>
  <si>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</si>
  <si>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</si>
  <si>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</si>
  <si>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</si>
  <si>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</si>
  <si>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</si>
  <si>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</si>
  <si>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</si>
  <si>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</si>
  <si>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</si>
  <si>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</si>
  <si>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</si>
  <si>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</si>
  <si>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</si>
  <si>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</si>
  <si>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</si>
  <si>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</si>
  <si>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</si>
  <si>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</si>
  <si>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</si>
  <si>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</si>
  <si>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</si>
  <si>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</si>
  <si>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</si>
  <si>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</si>
  <si>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</si>
  <si>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</si>
  <si>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</si>
  <si>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</si>
  <si>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</si>
  <si>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</si>
  <si>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</si>
  <si>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</si>
  <si>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</si>
  <si>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</si>
  <si>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</si>
  <si>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</si>
  <si>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</si>
  <si>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</si>
  <si>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</si>
  <si>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</si>
  <si>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</si>
  <si>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</si>
  <si>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</si>
  <si>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</si>
  <si>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</si>
  <si>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</si>
  <si>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</si>
  <si>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</si>
  <si>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</si>
  <si>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</si>
  <si>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</si>
  <si>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</si>
  <si>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</si>
  <si>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</si>
  <si>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</si>
  <si>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</si>
  <si>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</si>
  <si>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</si>
  <si>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</si>
  <si>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</si>
  <si>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</si>
  <si>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</si>
  <si>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</si>
  <si>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</si>
  <si>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</si>
  <si>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</si>
  <si>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</si>
  <si>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</si>
  <si>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</si>
  <si>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</si>
  <si>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</si>
  <si>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</si>
  <si>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</si>
  <si>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</si>
  <si>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</si>
  <si>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</si>
  <si>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</si>
  <si>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</si>
  <si>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</si>
  <si>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</si>
  <si>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</si>
  <si>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</si>
  <si>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</si>
  <si>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</si>
  <si>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</si>
  <si>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</si>
  <si>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</si>
  <si>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</si>
  <si>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</si>
  <si>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</si>
  <si>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</si>
  <si>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</si>
  <si>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</si>
  <si>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</si>
  <si>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</si>
  <si>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</si>
  <si>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</si>
  <si>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</si>
  <si>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</si>
  <si>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</si>
  <si>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</si>
  <si>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</si>
  <si>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</si>
  <si>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</si>
  <si>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</si>
  <si>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</si>
  <si>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</si>
  <si>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</si>
  <si>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</si>
  <si>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</si>
  <si>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</si>
  <si>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</si>
  <si>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</si>
  <si>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</si>
  <si>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</si>
  <si>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</si>
  <si>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</si>
  <si>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</si>
  <si>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</si>
  <si>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</si>
  <si>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</si>
  <si>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</si>
  <si>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</si>
  <si>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</si>
  <si>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</si>
  <si>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</si>
  <si>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</si>
  <si>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</si>
  <si>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</si>
  <si>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</si>
  <si>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</si>
  <si>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</si>
  <si>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</si>
  <si>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</si>
  <si>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</si>
  <si>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</si>
  <si>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</si>
  <si>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</si>
  <si>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</si>
  <si>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</si>
  <si>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</si>
  <si>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</si>
  <si>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</si>
  <si>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</si>
  <si>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</si>
  <si>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</si>
  <si>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</si>
  <si>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</si>
  <si>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</si>
  <si>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</si>
  <si>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</si>
  <si>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</si>
  <si>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</si>
  <si>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</si>
  <si>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</si>
  <si>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</si>
  <si>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</si>
  <si>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</si>
  <si>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</si>
  <si>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</si>
  <si>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</si>
  <si>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</si>
  <si>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</si>
  <si>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</si>
  <si>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</si>
  <si>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</si>
  <si>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</si>
  <si>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</si>
  <si>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</si>
  <si>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</si>
  <si>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</si>
  <si>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</si>
  <si>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</si>
  <si>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</si>
  <si>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</si>
  <si>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</si>
  <si>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</si>
  <si>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</si>
  <si>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</si>
  <si>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</si>
  <si>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</si>
  <si>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</si>
  <si>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</si>
  <si>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</si>
  <si>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</si>
  <si>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</si>
  <si>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</si>
  <si>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</si>
  <si>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</si>
  <si>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</si>
  <si>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</si>
  <si>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</si>
  <si>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</si>
  <si>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</si>
  <si>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</si>
  <si>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</si>
  <si>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</si>
  <si>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</si>
  <si>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</si>
  <si>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</si>
  <si>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</si>
  <si>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</si>
  <si>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</si>
  <si>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</si>
  <si>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</si>
  <si>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</si>
  <si>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</si>
  <si>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</si>
  <si>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</si>
  <si>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</si>
  <si>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</si>
  <si>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</si>
  <si>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</si>
  <si>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</si>
  <si>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</si>
  <si>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</si>
  <si>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</si>
  <si>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</si>
  <si>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</si>
  <si>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</si>
  <si>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</si>
  <si>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</si>
  <si>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</si>
  <si>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</si>
  <si>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</si>
  <si>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</si>
  <si>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</si>
  <si>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</si>
  <si>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</si>
  <si>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</si>
  <si>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</si>
  <si>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</si>
  <si>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</si>
  <si>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</si>
  <si>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</si>
  <si>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</si>
  <si>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</si>
  <si>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</si>
  <si>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</si>
  <si>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</si>
  <si>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</si>
  <si>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</si>
  <si>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</si>
  <si>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</si>
  <si>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</si>
  <si>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</si>
  <si>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</si>
  <si>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</si>
  <si>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</si>
  <si>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</si>
  <si>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</si>
  <si>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</si>
  <si>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</si>
  <si>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</si>
  <si>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</si>
  <si>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</si>
  <si>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</si>
  <si>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</si>
  <si>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</si>
  <si>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</si>
  <si>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</si>
  <si>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</si>
  <si>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</si>
  <si>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</si>
  <si>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</si>
  <si>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</si>
  <si>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</si>
  <si>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</si>
  <si>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</si>
  <si>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</si>
  <si>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</si>
  <si>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</si>
  <si>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</si>
  <si>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</si>
  <si>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</si>
  <si>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</si>
  <si>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</si>
  <si>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</si>
  <si>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</si>
  <si>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</si>
  <si>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</si>
  <si>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</si>
  <si>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</si>
  <si>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</si>
  <si>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</si>
  <si>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</si>
  <si>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</si>
  <si>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</si>
  <si>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</si>
  <si>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</si>
  <si>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</si>
  <si>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</si>
  <si>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</si>
  <si>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</si>
  <si>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</si>
  <si>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</si>
  <si>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</si>
  <si>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</si>
  <si>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</si>
  <si>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</si>
  <si>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</si>
  <si>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</si>
  <si>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</si>
  <si>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</si>
  <si>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</si>
  <si>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</si>
  <si>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</si>
  <si>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</si>
  <si>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</si>
  <si>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</si>
  <si>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</si>
  <si>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</si>
  <si>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</si>
  <si>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</si>
  <si>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</si>
  <si>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</si>
  <si>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</si>
  <si>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</si>
  <si>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</si>
  <si>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</si>
  <si>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</si>
  <si>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</si>
  <si>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</si>
  <si>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</si>
  <si>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</si>
  <si>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</si>
  <si>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</si>
  <si>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</si>
  <si>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</si>
  <si>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</si>
  <si>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</si>
  <si>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</si>
  <si>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</si>
  <si>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</si>
  <si>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</si>
  <si>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</si>
  <si>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</si>
  <si>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</si>
  <si>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</si>
  <si>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</si>
  <si>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</si>
  <si>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</si>
  <si>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</si>
  <si>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</si>
  <si>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</si>
  <si>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</si>
  <si>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</si>
  <si>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</si>
  <si>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</si>
  <si>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</si>
  <si>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</si>
  <si>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</si>
  <si>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</si>
  <si>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</si>
  <si>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</si>
  <si>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</si>
  <si>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</si>
  <si>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</si>
  <si>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</si>
  <si>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</si>
  <si>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</si>
  <si>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</si>
  <si>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</si>
  <si>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</si>
  <si>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</si>
  <si>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</si>
  <si>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</si>
  <si>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</si>
  <si>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</si>
  <si>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</si>
  <si>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</si>
  <si>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</si>
  <si>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</si>
  <si>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</si>
  <si>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</si>
  <si>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</si>
  <si>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</si>
  <si>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</si>
  <si>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</si>
  <si>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</si>
  <si>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</si>
  <si>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</si>
  <si>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</si>
  <si>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</si>
  <si>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</si>
  <si>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</si>
  <si>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</si>
  <si>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</si>
  <si>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</si>
  <si>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</si>
  <si>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</si>
  <si>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</si>
  <si>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</si>
  <si>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</si>
  <si>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</si>
  <si>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</si>
  <si>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</si>
  <si>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</si>
  <si>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</si>
  <si>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</si>
  <si>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</si>
  <si>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</si>
  <si>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</si>
  <si>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</si>
  <si>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</si>
  <si>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</si>
  <si>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</si>
  <si>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</si>
  <si>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</si>
  <si>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</si>
  <si>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</si>
  <si>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</si>
  <si>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</si>
  <si>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</si>
  <si>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</si>
  <si>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</si>
  <si>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</si>
  <si>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</si>
  <si>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</si>
  <si>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</si>
  <si>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</si>
  <si>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</si>
  <si>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</si>
  <si>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</si>
  <si>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</si>
  <si>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</si>
  <si>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</si>
  <si>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</si>
  <si>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</si>
  <si>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</si>
  <si>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</si>
  <si>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</si>
  <si>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</si>
  <si>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</si>
  <si>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</si>
  <si>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</si>
  <si>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</si>
  <si>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</si>
  <si>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</si>
  <si>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</si>
  <si>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</si>
  <si>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</si>
  <si>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</si>
  <si>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</si>
  <si>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</si>
  <si>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</si>
  <si>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</si>
  <si>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</si>
  <si>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</si>
  <si>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</si>
  <si>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</si>
  <si>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</si>
  <si>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</si>
  <si>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</si>
  <si>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</si>
  <si>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</si>
  <si>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</si>
  <si>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</si>
  <si>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</si>
  <si>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</si>
  <si>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</si>
  <si>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</si>
  <si>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</si>
  <si>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</si>
  <si>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</si>
  <si>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</si>
  <si>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</si>
  <si>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</si>
  <si>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</si>
  <si>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</si>
  <si>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</si>
  <si>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</si>
  <si>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</si>
  <si>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</si>
  <si>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</si>
  <si>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</si>
  <si>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</si>
  <si>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</si>
  <si>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</si>
  <si>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</si>
  <si>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</si>
  <si>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</si>
  <si>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</si>
  <si>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</si>
  <si>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</si>
  <si>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</si>
  <si>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</si>
  <si>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</si>
  <si>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</si>
  <si>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</si>
  <si>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</si>
  <si>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</si>
  <si>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</si>
  <si>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</si>
  <si>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</si>
  <si>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</si>
  <si>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</si>
  <si>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</si>
  <si>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</si>
  <si>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</si>
  <si>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</si>
  <si>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</si>
  <si>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</si>
  <si>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</si>
  <si>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</si>
  <si>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</si>
  <si>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</si>
  <si>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</si>
  <si>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</si>
  <si>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</si>
  <si>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</si>
  <si>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</si>
  <si>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</si>
  <si>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</si>
  <si>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</si>
  <si>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</si>
  <si>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</si>
  <si>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</si>
  <si>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</si>
  <si>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</si>
  <si>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</si>
  <si>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</si>
  <si>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</si>
  <si>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</si>
  <si>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</si>
  <si>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</si>
  <si>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</si>
  <si>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</si>
  <si>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</si>
  <si>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</si>
  <si>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</si>
  <si>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</si>
  <si>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</si>
  <si>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</si>
  <si>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</si>
  <si>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</si>
  <si>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</si>
  <si>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</si>
  <si>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</si>
  <si>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</si>
  <si>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</si>
  <si>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</si>
  <si>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</si>
  <si>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</si>
  <si>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</si>
  <si>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</si>
  <si>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</si>
  <si>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</si>
  <si>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</si>
  <si>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</si>
  <si>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</si>
  <si>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</si>
  <si>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</si>
  <si>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</si>
  <si>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</si>
  <si>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</si>
  <si>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</si>
  <si>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</si>
  <si>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</si>
  <si>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</si>
  <si>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</si>
  <si>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</si>
  <si>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</si>
  <si>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</si>
  <si>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</si>
  <si>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</si>
  <si>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</si>
  <si>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</si>
  <si>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</si>
  <si>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</si>
  <si>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</si>
  <si>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</si>
  <si>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</si>
  <si>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</si>
  <si>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</si>
  <si>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</si>
  <si>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</si>
  <si>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</si>
  <si>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</si>
  <si>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</si>
  <si>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</si>
  <si>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</si>
  <si>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</si>
  <si>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</si>
  <si>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</si>
  <si>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</si>
  <si>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</si>
  <si>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</si>
  <si>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</si>
  <si>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</si>
  <si>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</si>
  <si>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</si>
  <si>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</si>
  <si>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</si>
  <si>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</si>
  <si>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</si>
  <si>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</si>
  <si>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</si>
  <si>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</si>
  <si>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</si>
  <si>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</si>
  <si>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</si>
  <si>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</si>
  <si>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</si>
  <si>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</si>
  <si>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</si>
  <si>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</si>
  <si>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</si>
  <si>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</si>
  <si>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</si>
  <si>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</si>
  <si>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</si>
  <si>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</si>
  <si>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</si>
  <si>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</si>
  <si>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</si>
  <si>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</si>
  <si>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</si>
  <si>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</si>
  <si>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</si>
  <si>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</si>
  <si>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</si>
  <si>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</si>
  <si>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</si>
  <si>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</si>
  <si>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</si>
  <si>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</si>
  <si>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</si>
  <si>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</si>
  <si>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</si>
  <si>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</si>
  <si>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</si>
  <si>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</si>
  <si>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</si>
  <si>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</si>
  <si>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</si>
  <si>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</si>
  <si>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</si>
  <si>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</si>
  <si>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</si>
  <si>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</si>
  <si>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</si>
  <si>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</si>
  <si>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</si>
  <si>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</si>
  <si>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</si>
  <si>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</si>
  <si>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</si>
  <si>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</si>
  <si>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</si>
  <si>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</si>
  <si>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</si>
  <si>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</si>
  <si>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</si>
  <si>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</si>
  <si>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</si>
  <si>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</si>
  <si>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</si>
  <si>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</si>
  <si>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</si>
  <si>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</si>
  <si>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</si>
  <si>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</si>
  <si>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</si>
  <si>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</si>
  <si>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</si>
  <si>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</si>
  <si>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</si>
  <si>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</si>
  <si>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</si>
  <si>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</si>
  <si>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</si>
  <si>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</si>
  <si>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</si>
  <si>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</si>
  <si>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</si>
  <si>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</si>
  <si>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</si>
  <si>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</si>
  <si>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</si>
  <si>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</si>
  <si>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</si>
  <si>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</si>
  <si>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</si>
  <si>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</si>
  <si>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</si>
  <si>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</si>
  <si>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</si>
  <si>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</si>
  <si>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</si>
  <si>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</si>
  <si>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</si>
  <si>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</si>
  <si>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</si>
  <si>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</si>
  <si>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</si>
  <si>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</si>
  <si>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</si>
  <si>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</si>
  <si>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</si>
  <si>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</si>
  <si>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</si>
  <si>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</si>
  <si>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</si>
  <si>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</si>
  <si>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</si>
  <si>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</si>
  <si>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</si>
  <si>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</si>
  <si>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</si>
  <si>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</si>
  <si>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</si>
  <si>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</si>
  <si>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</si>
  <si>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</si>
  <si>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</si>
  <si>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</si>
  <si>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</si>
  <si>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</si>
  <si>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</si>
  <si>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</si>
  <si>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</si>
  <si>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</si>
  <si>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</si>
  <si>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</si>
  <si>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</si>
  <si>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</si>
  <si>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</si>
  <si>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</si>
  <si>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</si>
  <si>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</si>
  <si>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</si>
  <si>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</si>
  <si>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</si>
  <si>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</si>
  <si>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</si>
  <si>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</si>
  <si>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</si>
  <si>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</si>
  <si>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</si>
  <si>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</si>
  <si>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</si>
  <si>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</si>
  <si>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</si>
  <si>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</si>
  <si>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</si>
  <si>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</si>
  <si>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</si>
  <si>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</si>
  <si>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</si>
  <si>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</si>
  <si>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</si>
  <si>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</si>
  <si>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</si>
  <si>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</si>
  <si>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</si>
  <si>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</si>
  <si>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</si>
  <si>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</si>
  <si>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</si>
  <si>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</si>
  <si>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</si>
  <si>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</si>
  <si>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</si>
  <si>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</si>
  <si>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</si>
  <si>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</si>
  <si>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</si>
  <si>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</si>
  <si>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</si>
  <si>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</si>
  <si>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</si>
  <si>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</si>
  <si>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</si>
  <si>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</si>
  <si>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</si>
  <si>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</si>
  <si>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</si>
  <si>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</si>
  <si>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</si>
  <si>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</si>
  <si>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</si>
  <si>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</si>
  <si>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</si>
  <si>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</si>
  <si>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</si>
  <si>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</si>
  <si>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</si>
  <si>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</si>
  <si>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</si>
  <si>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</si>
  <si>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</si>
  <si>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</si>
  <si>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</si>
  <si>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</si>
  <si>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</si>
  <si>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</si>
  <si>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</si>
  <si>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</si>
  <si>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</si>
  <si>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</si>
  <si>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</si>
  <si>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</si>
  <si>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</si>
  <si>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</si>
  <si>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</si>
  <si>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</si>
  <si>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</si>
  <si>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</si>
  <si>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</si>
  <si>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</si>
  <si>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</si>
  <si>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</si>
  <si>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</si>
  <si>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</si>
  <si>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</si>
  <si>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</si>
  <si>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</si>
  <si>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</si>
  <si>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</si>
  <si>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</si>
  <si>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</si>
  <si>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</si>
  <si>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</si>
  <si>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</si>
  <si>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</si>
  <si>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</si>
  <si>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</si>
  <si>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</si>
  <si>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</si>
  <si>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</si>
  <si>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</si>
  <si>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</si>
  <si>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</si>
  <si>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</si>
  <si>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</si>
  <si>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</si>
  <si>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</si>
  <si>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</si>
  <si>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</si>
  <si>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</si>
  <si>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</si>
  <si>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</si>
  <si>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</si>
  <si>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</si>
  <si>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</si>
  <si>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</si>
  <si>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</si>
  <si>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</si>
  <si>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</si>
  <si>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</si>
  <si>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</si>
  <si>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</si>
  <si>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</si>
  <si>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</si>
  <si>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</si>
  <si>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</si>
  <si>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</si>
  <si>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</si>
  <si>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</si>
  <si>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</si>
  <si>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</si>
  <si>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</si>
  <si>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</si>
  <si>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</si>
  <si>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</si>
  <si>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</si>
  <si>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</si>
  <si>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</si>
  <si>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</si>
  <si>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</si>
  <si>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</si>
  <si>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</si>
  <si>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</si>
  <si>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</si>
  <si>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</si>
  <si>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</si>
  <si>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</si>
  <si>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</si>
  <si>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</si>
  <si>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</si>
  <si>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</si>
  <si>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</si>
  <si>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</si>
  <si>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</si>
  <si>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</si>
  <si>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</si>
  <si>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</si>
  <si>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</si>
  <si>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</si>
  <si>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</si>
  <si>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</si>
  <si>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</si>
  <si>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</si>
  <si>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</si>
  <si>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</si>
  <si>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</si>
  <si>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</si>
  <si>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</si>
  <si>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</si>
  <si>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</si>
  <si>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</si>
  <si>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</si>
  <si>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</si>
  <si>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</si>
  <si>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</si>
  <si>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</si>
  <si>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</si>
  <si>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</si>
  <si>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</si>
  <si>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</si>
  <si>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</si>
  <si>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</si>
  <si>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</si>
  <si>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</si>
  <si>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</si>
  <si>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</si>
  <si>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</si>
  <si>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</si>
  <si>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</si>
  <si>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</si>
  <si>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</si>
  <si>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</si>
  <si>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</si>
  <si>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</si>
  <si>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</si>
  <si>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</si>
  <si>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</si>
  <si>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</si>
  <si>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</si>
  <si>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</si>
  <si>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</si>
  <si>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</si>
  <si>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</si>
  <si>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</si>
  <si>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</si>
  <si>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</si>
  <si>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</si>
  <si>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</si>
  <si>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</si>
  <si>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</si>
  <si>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</si>
  <si>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</si>
  <si>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</si>
  <si>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</si>
  <si>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</si>
  <si>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</si>
  <si>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</si>
  <si>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</si>
  <si>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</si>
  <si>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</si>
  <si>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</si>
  <si>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</si>
  <si>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</si>
  <si>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</si>
  <si>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</si>
  <si>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</si>
  <si>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</si>
  <si>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</si>
  <si>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</si>
  <si>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</si>
  <si>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</si>
  <si>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</si>
  <si>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</si>
  <si>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</si>
  <si>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</si>
  <si>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</si>
  <si>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</si>
  <si>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</si>
  <si>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</si>
  <si>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</si>
  <si>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</si>
  <si>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</si>
  <si>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</si>
  <si>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</si>
  <si>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</si>
  <si>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</si>
  <si>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</si>
  <si>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</si>
  <si>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</si>
  <si>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</si>
  <si>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</si>
  <si>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</si>
  <si>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</si>
  <si>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</si>
  <si>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</si>
  <si>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</si>
  <si>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</si>
  <si>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</si>
  <si>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</si>
  <si>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</si>
  <si>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</si>
  <si>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</si>
  <si>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</si>
  <si>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</si>
  <si>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</si>
  <si>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</si>
  <si>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</si>
  <si>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</si>
  <si>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</si>
  <si>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</si>
  <si>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</si>
  <si>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</si>
  <si>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</si>
  <si>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</si>
  <si>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</si>
  <si>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</si>
  <si>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</si>
  <si>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</si>
  <si>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</si>
  <si>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</si>
  <si>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</si>
  <si>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</si>
  <si>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</si>
  <si>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</si>
  <si>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</si>
  <si>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</si>
  <si>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</si>
  <si>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</si>
  <si>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</si>
  <si>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</si>
  <si>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</si>
  <si>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</si>
  <si>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</si>
  <si>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</si>
  <si>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</si>
  <si>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</si>
  <si>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</si>
  <si>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</si>
  <si>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</si>
  <si>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</si>
  <si>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</si>
  <si>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</si>
  <si>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</si>
  <si>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</si>
  <si>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</si>
  <si>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</si>
  <si>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</si>
  <si>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</si>
  <si>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</si>
  <si>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</si>
  <si>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</si>
  <si>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</si>
  <si>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</si>
  <si>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</si>
  <si>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</si>
  <si>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</si>
  <si>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</si>
  <si>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</si>
  <si>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</si>
  <si>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</si>
  <si>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</si>
  <si>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</si>
  <si>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</si>
  <si>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</si>
  <si>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</si>
  <si>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</si>
  <si>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</si>
  <si>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</si>
  <si>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</si>
  <si>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</si>
  <si>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</si>
  <si>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</si>
  <si>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</si>
  <si>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</si>
  <si>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</si>
  <si>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</si>
  <si>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</si>
  <si>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</si>
  <si>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</si>
  <si>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</si>
  <si>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</si>
  <si>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</si>
  <si>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</si>
  <si>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</si>
  <si>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</si>
  <si>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</si>
  <si>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</si>
  <si>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</si>
  <si>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</si>
  <si>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</si>
  <si>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</si>
  <si>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</si>
  <si>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</si>
  <si>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</si>
  <si>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</si>
  <si>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</si>
  <si>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</si>
  <si>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</si>
  <si>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</si>
  <si>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</si>
  <si>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</si>
  <si>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</si>
  <si>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</si>
  <si>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</si>
  <si>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</si>
  <si>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</si>
  <si>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</si>
  <si>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</si>
  <si>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</si>
  <si>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</si>
  <si>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</si>
  <si>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</si>
  <si>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</si>
  <si>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</si>
  <si>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</si>
  <si>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</si>
  <si>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</si>
  <si>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</si>
  <si>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</si>
  <si>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</si>
  <si>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</si>
  <si>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</si>
  <si>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</si>
  <si>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</si>
  <si>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</si>
  <si>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</si>
  <si>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</si>
  <si>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</si>
  <si>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</si>
  <si>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</si>
  <si>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</si>
  <si>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</si>
  <si>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</si>
  <si>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</si>
  <si>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</si>
  <si>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</si>
  <si>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</si>
  <si>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</si>
  <si>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</si>
  <si>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</si>
  <si>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</si>
  <si>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</si>
  <si>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</si>
  <si>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</si>
  <si>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</si>
  <si>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</si>
  <si>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</si>
  <si>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</si>
  <si>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</si>
  <si>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</si>
  <si>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</si>
  <si>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</si>
  <si>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</si>
  <si>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</si>
  <si>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</si>
  <si>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</si>
  <si>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</si>
  <si>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</si>
  <si>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</si>
  <si>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</si>
  <si>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</si>
  <si>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</si>
  <si>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</si>
  <si>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</si>
  <si>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</si>
  <si>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</si>
  <si>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</si>
  <si>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</si>
  <si>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</si>
  <si>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</si>
  <si>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</si>
  <si>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</si>
  <si>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</si>
  <si>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</si>
  <si>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</si>
  <si>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</si>
  <si>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</si>
  <si>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</si>
  <si>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</si>
  <si>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</si>
  <si>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</si>
  <si>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</si>
  <si>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</si>
  <si>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</si>
  <si>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</si>
  <si>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</si>
  <si>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</si>
  <si>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</si>
  <si>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</si>
  <si>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</si>
  <si>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</si>
  <si>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</si>
  <si>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</si>
  <si>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</si>
  <si>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</si>
  <si>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</si>
  <si>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</si>
  <si>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</si>
  <si>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</si>
  <si>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</si>
  <si>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</si>
  <si>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</si>
  <si>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</si>
  <si>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</si>
  <si>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</si>
  <si>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</si>
  <si>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</si>
  <si>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</si>
  <si>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</si>
  <si>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</si>
  <si>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</si>
  <si>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</si>
  <si>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</si>
  <si>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</si>
  <si>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</si>
  <si>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</si>
  <si>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</si>
  <si>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</si>
  <si>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</si>
  <si>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</si>
  <si>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</si>
  <si>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</si>
  <si>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</si>
  <si>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</si>
  <si>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</si>
  <si>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</si>
  <si>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</si>
  <si>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</si>
  <si>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</si>
  <si>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</si>
  <si>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</si>
  <si>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</si>
  <si>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</si>
  <si>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</si>
  <si>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</si>
  <si>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</si>
  <si>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</si>
  <si>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</si>
  <si>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</si>
  <si>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</si>
  <si>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</si>
  <si>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</si>
  <si>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</si>
  <si>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</si>
  <si>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</si>
  <si>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</si>
  <si>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</si>
  <si>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</si>
  <si>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</si>
  <si>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</si>
  <si>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</si>
  <si>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</si>
  <si>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</si>
  <si>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</si>
  <si>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</si>
  <si>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</si>
  <si>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</si>
  <si>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</si>
  <si>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</si>
  <si>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</si>
  <si>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</si>
  <si>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</si>
  <si>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</si>
  <si>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</si>
  <si>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</si>
  <si>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</si>
  <si>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</si>
  <si>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</si>
  <si>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</si>
  <si>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</si>
  <si>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</si>
  <si>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</si>
  <si>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</si>
  <si>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</si>
  <si>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</si>
  <si>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</si>
  <si>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</si>
  <si>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</si>
  <si>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</si>
  <si>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</si>
  <si>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</si>
  <si>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</si>
  <si>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</si>
  <si>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</si>
  <si>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</si>
  <si>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</si>
  <si>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</si>
  <si>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</si>
  <si>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</si>
  <si>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</si>
  <si>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</si>
  <si>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</si>
  <si>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</si>
  <si>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</si>
  <si>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</si>
  <si>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</si>
  <si>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</si>
  <si>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</si>
  <si>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</si>
  <si>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</si>
  <si>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</si>
  <si>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</si>
  <si>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</si>
  <si>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</si>
  <si>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</si>
  <si>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</si>
  <si>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</si>
  <si>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</si>
  <si>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</si>
  <si>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</si>
  <si>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</si>
  <si>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</si>
  <si>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</si>
  <si>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</si>
  <si>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</si>
  <si>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</si>
  <si>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</si>
  <si>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</si>
  <si>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</si>
  <si>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</si>
  <si>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</si>
  <si>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</si>
  <si>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</si>
  <si>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</si>
  <si>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</si>
  <si>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</si>
  <si>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</si>
  <si>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</si>
  <si>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</si>
  <si>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</si>
  <si>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</si>
  <si>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</si>
  <si>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</si>
  <si>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</si>
  <si>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</si>
  <si>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</si>
  <si>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</si>
  <si>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</si>
  <si>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</si>
  <si>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</si>
  <si>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</si>
  <si>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</si>
  <si>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</si>
  <si>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</si>
  <si>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</si>
  <si>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</si>
  <si>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</si>
  <si>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</si>
  <si>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</si>
  <si>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</si>
  <si>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</si>
  <si>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</si>
  <si>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</si>
  <si>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</si>
  <si>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</si>
  <si>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</si>
  <si>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</si>
  <si>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</si>
  <si>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</si>
  <si>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</si>
  <si>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</si>
  <si>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</si>
  <si>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</si>
  <si>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</si>
  <si>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</si>
  <si>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</si>
  <si>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</si>
  <si>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</si>
  <si>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</si>
  <si>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</si>
  <si>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</si>
  <si>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</si>
  <si>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</si>
  <si>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</si>
  <si>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</si>
  <si>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</si>
  <si>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</si>
  <si>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</si>
  <si>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</si>
  <si>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</si>
  <si>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</si>
  <si>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</si>
  <si>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</si>
  <si>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</si>
  <si>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</si>
  <si>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</si>
  <si>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</si>
  <si>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</si>
  <si>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</si>
  <si>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</si>
  <si>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</si>
  <si>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</si>
  <si>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</si>
  <si>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</si>
  <si>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</si>
  <si>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</si>
  <si>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</si>
  <si>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</si>
  <si>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</si>
  <si>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</si>
  <si>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</si>
  <si>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</si>
  <si>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</si>
  <si>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</si>
  <si>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</si>
  <si>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</si>
  <si>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</si>
  <si>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</si>
  <si>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</si>
  <si>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</si>
  <si>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</si>
  <si>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</si>
  <si>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</si>
  <si>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</si>
  <si>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</si>
  <si>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</si>
  <si>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</si>
  <si>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</si>
  <si>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</si>
  <si>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</si>
  <si>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</si>
  <si>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</si>
  <si>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</si>
  <si>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</si>
  <si>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</si>
  <si>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</si>
  <si>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</si>
  <si>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</si>
  <si>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</si>
  <si>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</si>
  <si>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</si>
  <si>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</si>
  <si>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</si>
  <si>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</si>
  <si>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</si>
  <si>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</si>
  <si>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</si>
  <si>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</si>
  <si>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</si>
  <si>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</si>
  <si>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</si>
  <si>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</si>
  <si>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</si>
  <si>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</si>
  <si>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</si>
  <si>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</si>
  <si>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</si>
  <si>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</si>
  <si>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</si>
  <si>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</si>
  <si>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</si>
  <si>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</si>
  <si>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</si>
  <si>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</si>
  <si>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</si>
  <si>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</si>
  <si>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</si>
  <si>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</si>
  <si>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</si>
  <si>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</si>
  <si>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</si>
  <si>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</si>
  <si>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</si>
  <si>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</si>
  <si>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</si>
  <si>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</si>
  <si>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</si>
  <si>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</si>
  <si>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</si>
  <si>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</si>
  <si>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</si>
  <si>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</si>
  <si>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</si>
  <si>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</si>
  <si>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</si>
  <si>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</si>
  <si>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</si>
  <si>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</si>
  <si>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</si>
  <si>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</si>
  <si>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</si>
  <si>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</si>
  <si>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</si>
  <si>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</si>
  <si>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</si>
  <si>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</si>
  <si>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</si>
  <si>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</si>
  <si>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</si>
  <si>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</si>
  <si>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</si>
  <si>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</si>
  <si>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</si>
  <si>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</si>
  <si>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</si>
  <si>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</si>
  <si>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</si>
  <si>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</si>
  <si>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</si>
  <si>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</si>
  <si>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</si>
  <si>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</si>
  <si>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</si>
  <si>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</si>
  <si>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</si>
  <si>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</si>
  <si>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</si>
  <si>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</si>
  <si>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</si>
  <si>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</si>
  <si>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</si>
  <si>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</si>
  <si>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</si>
  <si>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</si>
  <si>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</si>
  <si>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</si>
  <si>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</si>
  <si>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</si>
  <si>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</si>
  <si>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</si>
  <si>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</si>
  <si>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</si>
  <si>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</si>
  <si>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</si>
  <si>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</si>
  <si>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</si>
  <si>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</si>
  <si>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</si>
  <si>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</si>
  <si>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</si>
  <si>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</si>
  <si>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</si>
  <si>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</si>
  <si>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</si>
  <si>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</si>
  <si>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</si>
  <si>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</si>
  <si>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</si>
  <si>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</si>
  <si>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</si>
  <si>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</si>
  <si>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</si>
  <si>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</si>
  <si>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</si>
  <si>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</si>
  <si>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</si>
  <si>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</si>
  <si>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</si>
  <si>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</si>
  <si>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</si>
  <si>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</si>
  <si>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</si>
  <si>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</si>
  <si>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</si>
  <si>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</si>
  <si>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</si>
  <si>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</si>
  <si>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</si>
  <si>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</si>
  <si>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</si>
  <si>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</si>
  <si>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</si>
  <si>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</si>
  <si>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</si>
  <si>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</si>
  <si>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</si>
  <si>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</si>
  <si>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</si>
  <si>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</si>
  <si>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</si>
  <si>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</si>
  <si>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</si>
  <si>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</si>
  <si>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</si>
  <si>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</si>
  <si>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</si>
  <si>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</si>
  <si>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</si>
  <si>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</si>
  <si>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</si>
  <si>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</si>
  <si>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</si>
  <si>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</si>
  <si>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</si>
  <si>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</si>
  <si>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</si>
  <si>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</si>
  <si>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</si>
  <si>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</si>
  <si>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</si>
  <si>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</si>
  <si>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</si>
  <si>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</si>
  <si>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</si>
  <si>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</si>
  <si>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</si>
  <si>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</si>
  <si>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</si>
  <si>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</si>
  <si>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</si>
  <si>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</si>
  <si>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</si>
  <si>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</si>
  <si>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</si>
  <si>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</si>
  <si>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</si>
  <si>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</si>
  <si>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</si>
  <si>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</si>
  <si>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</si>
  <si>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</si>
  <si>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</si>
  <si>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</si>
  <si>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</si>
  <si>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</si>
  <si>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</si>
  <si>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</si>
  <si>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</si>
  <si>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</si>
  <si>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</si>
  <si>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</si>
  <si>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</si>
  <si>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</si>
  <si>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</si>
  <si>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</si>
  <si>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</si>
  <si>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</si>
  <si>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</si>
  <si>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</si>
  <si>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</si>
  <si>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</si>
  <si>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</si>
  <si>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</si>
  <si>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</si>
  <si>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</si>
  <si>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</si>
  <si>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</si>
  <si>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</si>
  <si>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</si>
  <si>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</si>
  <si>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</si>
  <si>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</si>
  <si>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</si>
  <si>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</si>
  <si>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</si>
  <si>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</si>
  <si>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</si>
  <si>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</si>
  <si>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</si>
  <si>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</si>
  <si>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</si>
  <si>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</si>
  <si>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</si>
  <si>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</si>
  <si>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</si>
  <si>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</si>
  <si>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</si>
  <si>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</si>
  <si>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</si>
  <si>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</si>
  <si>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</si>
  <si>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</si>
  <si>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</si>
  <si>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</si>
  <si>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</si>
  <si>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</si>
  <si>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</si>
  <si>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</si>
  <si>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</si>
  <si>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</si>
  <si>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</si>
  <si>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</si>
  <si>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</si>
  <si>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</si>
  <si>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</si>
  <si>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</si>
  <si>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</si>
  <si>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</si>
  <si>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</si>
  <si>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</si>
  <si>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</si>
  <si>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</si>
  <si>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</si>
  <si>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</si>
  <si>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</si>
  <si>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</si>
  <si>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</si>
  <si>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</si>
  <si>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</si>
  <si>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</si>
  <si>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</si>
  <si>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</si>
  <si>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</si>
  <si>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</si>
  <si>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</si>
  <si>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</si>
  <si>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</si>
  <si>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</si>
  <si>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</si>
  <si>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</si>
  <si>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</si>
  <si>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</si>
  <si>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</si>
  <si>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</si>
  <si>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</si>
  <si>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</si>
  <si>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</si>
  <si>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</si>
  <si>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</si>
  <si>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</si>
  <si>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</si>
  <si>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</si>
  <si>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</si>
  <si>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</si>
  <si>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</si>
  <si>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</si>
  <si>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</si>
  <si>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</si>
  <si>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</si>
  <si>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</si>
  <si>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</si>
  <si>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</si>
  <si>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</si>
  <si>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</si>
  <si>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</si>
  <si>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</si>
  <si>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</si>
  <si>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</si>
  <si>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</si>
  <si>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</si>
  <si>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</si>
  <si>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</si>
  <si>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</si>
  <si>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</si>
  <si>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</si>
  <si>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</si>
  <si>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</si>
  <si>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</si>
  <si>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</si>
  <si>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</si>
  <si>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</si>
  <si>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</si>
  <si>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</si>
  <si>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</si>
  <si>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</si>
  <si>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</si>
  <si>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</si>
  <si>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</si>
  <si>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</si>
  <si>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</si>
  <si>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</si>
  <si>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</si>
  <si>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</si>
  <si>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</si>
  <si>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</si>
  <si>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</si>
  <si>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</si>
  <si>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</si>
  <si>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</si>
  <si>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</si>
  <si>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</si>
  <si>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</si>
  <si>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</si>
  <si>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</si>
  <si>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</si>
  <si>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</si>
  <si>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</si>
  <si>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</si>
  <si>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</si>
  <si>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</si>
  <si>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</si>
  <si>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</si>
  <si>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</si>
  <si>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</si>
  <si>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</si>
  <si>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</si>
  <si>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</si>
  <si>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</si>
  <si>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</si>
  <si>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</si>
  <si>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</si>
  <si>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</si>
  <si>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</si>
  <si>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</si>
  <si>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</si>
  <si>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</si>
  <si>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</si>
  <si>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</si>
  <si>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</si>
  <si>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</si>
  <si>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</si>
  <si>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</si>
  <si>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</si>
  <si>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</si>
  <si>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</si>
  <si>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</si>
  <si>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</si>
  <si>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</si>
  <si>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</si>
  <si>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</si>
  <si>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</si>
  <si>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</si>
  <si>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</si>
  <si>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</si>
  <si>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</si>
  <si>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</si>
  <si>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</si>
  <si>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</si>
  <si>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</si>
  <si>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</si>
  <si>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</si>
  <si>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</si>
  <si>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</si>
  <si>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</si>
  <si>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</si>
  <si>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</si>
  <si>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</si>
  <si>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</si>
  <si>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</si>
  <si>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</si>
  <si>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</si>
  <si>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</si>
  <si>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</si>
  <si>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</si>
  <si>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</si>
  <si>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</si>
  <si>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</si>
  <si>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</si>
  <si>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</si>
  <si>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</si>
  <si>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</si>
  <si>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</si>
  <si>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</si>
  <si>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</si>
  <si>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</si>
  <si>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</si>
  <si>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</si>
  <si>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</si>
  <si>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</si>
  <si>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</si>
  <si>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</si>
  <si>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</si>
  <si>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</si>
  <si>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</si>
  <si>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</si>
  <si>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</si>
  <si>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</si>
  <si>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</si>
  <si>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</si>
  <si>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</si>
  <si>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</si>
  <si>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</si>
  <si>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</si>
  <si>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</si>
  <si>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</si>
  <si>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</si>
  <si>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</si>
  <si>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</si>
  <si>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</si>
  <si>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</si>
  <si>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</si>
  <si>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</si>
  <si>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</si>
  <si>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</si>
  <si>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</si>
  <si>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</si>
  <si>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</si>
  <si>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</si>
  <si>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</si>
  <si>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</si>
  <si>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</si>
  <si>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</si>
  <si>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</si>
  <si>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</si>
  <si>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</si>
  <si>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</si>
  <si>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</si>
  <si>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</si>
  <si>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</si>
  <si>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</si>
  <si>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</si>
  <si>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</si>
  <si>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</si>
  <si>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</si>
  <si>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</si>
  <si>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</si>
  <si>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</si>
  <si>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</si>
  <si>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</si>
  <si>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</si>
  <si>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</si>
  <si>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</si>
  <si>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</si>
  <si>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</si>
  <si>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</si>
  <si>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</si>
  <si>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</si>
  <si>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</si>
  <si>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</si>
  <si>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</si>
  <si>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</si>
  <si>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</si>
  <si>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</si>
  <si>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</si>
  <si>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</si>
  <si>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</si>
  <si>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</si>
  <si>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</si>
  <si>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</si>
  <si>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</si>
  <si>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</si>
  <si>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</si>
  <si>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</si>
  <si>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</si>
  <si>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</si>
  <si>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</si>
  <si>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</si>
  <si>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</si>
  <si>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</si>
  <si>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</si>
  <si>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</si>
  <si>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</si>
  <si>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</si>
  <si>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</si>
  <si>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</si>
  <si>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</si>
  <si>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</si>
  <si>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</si>
  <si>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</si>
  <si>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</si>
  <si>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</si>
  <si>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</si>
  <si>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</si>
  <si>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</si>
  <si>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</si>
  <si>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</si>
  <si>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</si>
  <si>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</si>
  <si>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</si>
  <si>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</si>
  <si>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</si>
  <si>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</si>
  <si>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</si>
  <si>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</si>
  <si>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</si>
  <si>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</si>
  <si>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</si>
  <si>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</si>
  <si>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</si>
  <si>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</si>
  <si>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</si>
  <si>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</si>
  <si>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</si>
  <si>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</si>
  <si>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</si>
  <si>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</si>
  <si>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</si>
  <si>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</si>
  <si>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</si>
  <si>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</si>
  <si>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</si>
  <si>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</si>
  <si>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</si>
  <si>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</si>
  <si>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</si>
  <si>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</si>
  <si>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</si>
  <si>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</si>
  <si>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</si>
  <si>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</si>
  <si>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</si>
  <si>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</si>
  <si>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</si>
  <si>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</si>
  <si>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</si>
  <si>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</si>
  <si>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</si>
  <si>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</si>
  <si>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</si>
  <si>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</si>
  <si>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</si>
  <si>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</si>
  <si>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</si>
  <si>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</si>
  <si>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</si>
  <si>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</si>
  <si>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</si>
  <si>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</si>
  <si>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</si>
  <si>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</si>
  <si>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</si>
  <si>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</si>
  <si>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</si>
  <si>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</si>
  <si>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</si>
  <si>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</si>
  <si>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</si>
  <si>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</si>
  <si>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</si>
  <si>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</si>
  <si>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</si>
  <si>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</si>
  <si>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</si>
  <si>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</si>
  <si>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</si>
  <si>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</si>
  <si>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</si>
  <si>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</si>
  <si>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</si>
  <si>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</si>
  <si>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</si>
  <si>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</si>
  <si>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</si>
  <si>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</si>
  <si>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</si>
  <si>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</si>
  <si>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</si>
  <si>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</si>
  <si>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</si>
  <si>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</si>
  <si>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</si>
  <si>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</si>
  <si>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</si>
  <si>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</si>
  <si>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</si>
  <si>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</si>
  <si>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</si>
  <si>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</si>
  <si>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</si>
  <si>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</si>
  <si>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</si>
  <si>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</si>
  <si>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</si>
  <si>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</si>
  <si>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</si>
  <si>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</si>
  <si>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</si>
  <si>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</si>
  <si>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</si>
  <si>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</si>
  <si>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</si>
  <si>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</si>
  <si>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</si>
  <si>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</si>
  <si>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</si>
  <si>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</si>
  <si>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</si>
  <si>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</si>
  <si>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</si>
  <si>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</si>
  <si>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</si>
  <si>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</si>
  <si>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</si>
  <si>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</si>
  <si>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</si>
  <si>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</si>
  <si>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</si>
  <si>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</si>
  <si>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</si>
  <si>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</si>
  <si>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</si>
  <si>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</si>
  <si>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</si>
  <si>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</si>
  <si>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</si>
  <si>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</si>
  <si>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</si>
  <si>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</si>
  <si>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</si>
  <si>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</si>
  <si>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</si>
  <si>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</si>
  <si>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</si>
  <si>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</si>
  <si>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</si>
  <si>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</si>
  <si>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</si>
  <si>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</si>
  <si>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</si>
  <si>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</si>
  <si>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</si>
  <si>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</si>
  <si>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</si>
  <si>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</si>
  <si>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</si>
  <si>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</si>
  <si>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</si>
  <si>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</si>
  <si>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</si>
  <si>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</si>
  <si>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</si>
  <si>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</si>
  <si>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</si>
  <si>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</si>
  <si>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</si>
  <si>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</si>
  <si>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</si>
  <si>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</si>
  <si>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</si>
  <si>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</si>
  <si>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</si>
  <si>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</si>
  <si>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</si>
  <si>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</si>
  <si>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</si>
  <si>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</si>
  <si>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</si>
  <si>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</si>
  <si>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</si>
  <si>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</si>
  <si>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</si>
  <si>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</si>
  <si>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</si>
  <si>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</si>
  <si>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</si>
  <si>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</si>
  <si>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</si>
  <si>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</si>
  <si>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</si>
  <si>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</si>
  <si>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</si>
  <si>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</si>
  <si>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</si>
  <si>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</si>
  <si>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</si>
  <si>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</si>
  <si>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</si>
  <si>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</si>
  <si>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</si>
  <si>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</si>
  <si>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</si>
  <si>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</si>
  <si>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</si>
  <si>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</si>
  <si>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</si>
  <si>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</si>
  <si>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</si>
  <si>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</si>
  <si>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</si>
  <si>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</si>
  <si>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</si>
  <si>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</si>
  <si>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</si>
  <si>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</si>
  <si>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</si>
  <si>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</si>
  <si>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</si>
  <si>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</si>
  <si>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</si>
  <si>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</si>
  <si>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</si>
  <si>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</si>
  <si>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</si>
  <si>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</si>
  <si>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</si>
  <si>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</si>
  <si>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</si>
  <si>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</si>
  <si>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</si>
  <si>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</si>
  <si>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</si>
  <si>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</si>
  <si>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</si>
  <si>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</si>
  <si>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</si>
  <si>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</si>
  <si>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</si>
  <si>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</si>
  <si>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</si>
  <si>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</si>
  <si>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</si>
  <si>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</si>
  <si>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</si>
  <si>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</si>
  <si>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</si>
  <si>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</si>
  <si>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</si>
  <si>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</si>
  <si>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</si>
  <si>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</si>
  <si>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</si>
  <si>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</si>
  <si>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</si>
  <si>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</si>
  <si>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</si>
  <si>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</si>
  <si>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</si>
  <si>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</si>
  <si>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</si>
  <si>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</si>
  <si>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</si>
  <si>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</si>
  <si>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</si>
  <si>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</si>
  <si>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</si>
  <si>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</si>
  <si>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</si>
  <si>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</si>
  <si>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</si>
  <si>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</si>
  <si>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</si>
  <si>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</si>
  <si>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</si>
  <si>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</si>
  <si>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</si>
  <si>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</si>
  <si>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</si>
  <si>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</si>
  <si>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</si>
  <si>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</si>
  <si>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</si>
  <si>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</si>
  <si>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</si>
  <si>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</si>
  <si>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</si>
  <si>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</si>
  <si>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</si>
  <si>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</si>
  <si>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</si>
  <si>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</si>
  <si>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</si>
  <si>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</si>
  <si>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</si>
  <si>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</si>
  <si>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</si>
  <si>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</si>
  <si>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</si>
  <si>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</si>
  <si>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</si>
  <si>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</si>
  <si>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</si>
  <si>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</si>
  <si>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</si>
  <si>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</si>
  <si>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</si>
  <si>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</si>
  <si>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</si>
  <si>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</si>
  <si>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</si>
  <si>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</si>
  <si>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</si>
  <si>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</si>
  <si>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</si>
  <si>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</si>
  <si>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</si>
  <si>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</si>
  <si>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</si>
  <si>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</si>
  <si>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</si>
  <si>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</si>
  <si>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</si>
  <si>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</si>
  <si>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</si>
  <si>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</si>
  <si>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</si>
  <si>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</si>
  <si>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</si>
  <si>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</si>
  <si>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</si>
  <si>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</si>
  <si>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</si>
  <si>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</si>
  <si>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</si>
  <si>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</si>
  <si>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</si>
  <si>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</si>
  <si>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</si>
  <si>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</si>
  <si>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</si>
  <si>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</si>
  <si>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</si>
  <si>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</si>
  <si>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</si>
  <si>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</si>
  <si>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</si>
  <si>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</si>
  <si>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</si>
  <si>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</si>
  <si>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</si>
  <si>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</si>
  <si>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</si>
  <si>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</si>
  <si>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</si>
  <si>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</si>
  <si>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</si>
  <si>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</si>
  <si>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</si>
  <si>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</si>
  <si>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</si>
  <si>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</si>
  <si>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</si>
  <si>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</si>
  <si>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</si>
  <si>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</si>
  <si>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</si>
  <si>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</si>
  <si>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</si>
  <si>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</si>
  <si>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</si>
  <si>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</si>
  <si>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</si>
  <si>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</si>
  <si>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</si>
  <si>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</si>
  <si>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</si>
  <si>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</si>
  <si>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</si>
  <si>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</si>
  <si>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</si>
  <si>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</si>
  <si>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</si>
  <si>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</si>
  <si>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</si>
  <si>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</si>
  <si>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</si>
  <si>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</si>
  <si>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</si>
  <si>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</si>
  <si>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</si>
  <si>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</si>
  <si>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</si>
  <si>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</si>
  <si>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</si>
  <si>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</si>
  <si>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</si>
  <si>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</si>
  <si>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</si>
  <si>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</si>
  <si>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</si>
  <si>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</si>
  <si>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</si>
  <si>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</si>
  <si>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</si>
  <si>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</si>
  <si>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</si>
  <si>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</si>
  <si>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</si>
  <si>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</si>
  <si>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</si>
  <si>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</si>
  <si>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</si>
  <si>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</si>
  <si>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</si>
  <si>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</si>
  <si>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</si>
  <si>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</si>
  <si>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</si>
  <si>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</si>
  <si>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</si>
  <si>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</si>
  <si>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</si>
  <si>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</si>
  <si>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</si>
  <si>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</si>
  <si>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</si>
  <si>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</si>
  <si>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</si>
  <si>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</si>
  <si>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</si>
  <si>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</si>
  <si>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</si>
  <si>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</si>
  <si>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</si>
  <si>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</si>
  <si>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</si>
  <si>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</si>
  <si>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</si>
  <si>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</si>
  <si>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</si>
  <si>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</si>
  <si>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</si>
  <si>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</si>
  <si>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</si>
  <si>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</si>
  <si>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</si>
  <si>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</si>
  <si>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</si>
  <si>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</si>
  <si>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</si>
  <si>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</si>
  <si>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</si>
  <si>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</si>
  <si>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</si>
  <si>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</si>
  <si>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</si>
  <si>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</si>
  <si>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</si>
  <si>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</si>
  <si>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</si>
  <si>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</si>
  <si>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</si>
  <si>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</si>
  <si>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</si>
  <si>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</si>
  <si>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</si>
  <si>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</si>
  <si>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</si>
  <si>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</si>
  <si>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</si>
  <si>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</si>
  <si>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</si>
  <si>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</si>
  <si>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</si>
  <si>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</si>
  <si>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</si>
  <si>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</si>
  <si>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</si>
  <si>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</si>
  <si>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</si>
  <si>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</si>
  <si>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</si>
  <si>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</si>
  <si>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</si>
  <si>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</si>
  <si>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</si>
  <si>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</si>
  <si>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</si>
  <si>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</si>
  <si>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</si>
  <si>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</si>
  <si>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</si>
  <si>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</si>
  <si>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</si>
  <si>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</si>
  <si>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</si>
  <si>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</si>
  <si>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</si>
  <si>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</si>
  <si>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</si>
  <si>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</si>
  <si>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</si>
  <si>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</si>
  <si>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</si>
  <si>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</si>
  <si>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</si>
  <si>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</si>
  <si>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</si>
  <si>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</si>
  <si>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</si>
  <si>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</si>
  <si>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</si>
  <si>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</si>
  <si>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</si>
  <si>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</si>
  <si>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</si>
  <si>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</si>
  <si>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</si>
  <si>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</si>
  <si>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</si>
  <si>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</si>
  <si>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</si>
  <si>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</si>
  <si>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</si>
  <si>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</si>
  <si>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</si>
  <si>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</si>
  <si>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</si>
  <si>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</si>
  <si>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</si>
  <si>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</si>
  <si>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</si>
  <si>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</si>
  <si>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</si>
  <si>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</si>
  <si>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</si>
  <si>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</si>
  <si>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</si>
  <si>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</si>
  <si>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</si>
  <si>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</si>
  <si>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</si>
  <si>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</si>
  <si>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</si>
  <si>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</si>
  <si>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</si>
  <si>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</si>
  <si>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</si>
  <si>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</si>
  <si>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</si>
  <si>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</si>
  <si>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</si>
  <si>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</si>
  <si>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</si>
  <si>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</si>
  <si>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</si>
  <si>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</si>
  <si>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</si>
  <si>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</si>
  <si>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</si>
  <si>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</si>
  <si>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</si>
  <si>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</si>
  <si>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</si>
  <si>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</si>
  <si>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</si>
  <si>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</si>
  <si>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</si>
  <si>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</si>
  <si>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</si>
  <si>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</si>
  <si>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</si>
  <si>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</si>
  <si>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</si>
  <si>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</si>
  <si>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</si>
  <si>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</si>
  <si>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</si>
  <si>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</si>
  <si>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</si>
  <si>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</si>
  <si>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</si>
  <si>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</si>
  <si>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</si>
  <si>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</si>
  <si>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</si>
  <si>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</si>
  <si>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</si>
  <si>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</si>
  <si>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</si>
  <si>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</si>
  <si>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</si>
  <si>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</si>
  <si>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</si>
  <si>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</si>
  <si>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</si>
  <si>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</si>
  <si>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</si>
  <si>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</si>
  <si>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</si>
  <si>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</si>
  <si>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</si>
  <si>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</si>
  <si>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</si>
  <si>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</si>
  <si>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</si>
  <si>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</si>
  <si>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</si>
  <si>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</si>
  <si>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</si>
  <si>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</si>
  <si>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</si>
  <si>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</si>
  <si>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</si>
  <si>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</si>
  <si>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</si>
  <si>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</si>
  <si>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</si>
  <si>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</si>
  <si>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</si>
  <si>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</si>
  <si>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</si>
  <si>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</si>
  <si>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</si>
  <si>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</si>
  <si>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</si>
  <si>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</si>
  <si>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</si>
  <si>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</si>
  <si>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</si>
  <si>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</si>
  <si>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</si>
  <si>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</si>
  <si>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</si>
  <si>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</si>
  <si>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</si>
  <si>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</si>
  <si>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</si>
  <si>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</si>
  <si>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</si>
  <si>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</si>
  <si>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</si>
  <si>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</si>
  <si>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</si>
  <si>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</si>
  <si>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</si>
  <si>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</si>
  <si>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</si>
  <si>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</si>
  <si>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</si>
  <si>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</si>
  <si>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</si>
  <si>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</si>
  <si>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</si>
  <si>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</si>
  <si>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</si>
  <si>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</si>
  <si>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</si>
  <si>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</si>
  <si>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</si>
  <si>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</si>
  <si>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</si>
  <si>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</si>
  <si>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</si>
  <si>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</si>
  <si>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</si>
  <si>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</si>
  <si>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</si>
  <si>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</si>
  <si>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</si>
  <si>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</si>
  <si>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</si>
  <si>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</si>
  <si>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</si>
  <si>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</si>
  <si>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</si>
  <si>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</si>
  <si>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</si>
  <si>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</si>
  <si>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</si>
  <si>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</si>
  <si>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</si>
  <si>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</si>
  <si>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</si>
  <si>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</si>
  <si>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</si>
  <si>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</si>
  <si>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</si>
  <si>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</si>
  <si>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</si>
  <si>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</si>
  <si>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</si>
  <si>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</si>
  <si>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</si>
  <si>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</si>
  <si>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</si>
  <si>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</si>
  <si>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</si>
  <si>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</si>
  <si>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</si>
  <si>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</si>
  <si>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</si>
  <si>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</si>
  <si>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</si>
  <si>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</si>
  <si>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</si>
  <si>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</si>
  <si>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</si>
  <si>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</si>
  <si>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</si>
  <si>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</si>
  <si>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</si>
  <si>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</si>
  <si>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</si>
  <si>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</si>
  <si>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</si>
  <si>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</si>
  <si>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</si>
  <si>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</si>
  <si>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</si>
  <si>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</si>
  <si>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</si>
  <si>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</si>
  <si>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</si>
  <si>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</si>
  <si>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</si>
  <si>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</si>
  <si>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</si>
  <si>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</si>
  <si>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</si>
  <si>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</si>
  <si>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</si>
  <si>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</si>
  <si>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</si>
  <si>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</si>
  <si>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</si>
  <si>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</si>
  <si>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</si>
  <si>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</si>
  <si>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</si>
  <si>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</si>
  <si>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</si>
  <si>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</si>
  <si>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</si>
  <si>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</si>
  <si>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</si>
  <si>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</si>
  <si>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</si>
  <si>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</si>
  <si>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</si>
  <si>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</si>
  <si>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</si>
  <si>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</si>
  <si>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</si>
  <si>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</si>
  <si>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</si>
  <si>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</si>
  <si>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</si>
  <si>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</si>
  <si>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</si>
  <si>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</si>
  <si>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</si>
  <si>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</si>
  <si>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</si>
  <si>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</si>
  <si>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</si>
  <si>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</si>
  <si>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</si>
  <si>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</si>
  <si>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</si>
  <si>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</si>
  <si>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</si>
  <si>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</si>
  <si>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</si>
  <si>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</si>
  <si>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</si>
  <si>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</si>
  <si>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</si>
  <si>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</si>
  <si>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</si>
  <si>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</si>
  <si>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</si>
  <si>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</si>
  <si>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</si>
  <si>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</si>
  <si>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</si>
  <si>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</si>
  <si>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</si>
  <si>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</si>
  <si>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</si>
  <si>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</si>
  <si>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</si>
  <si>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</si>
  <si>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</si>
  <si>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</si>
  <si>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</si>
  <si>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</si>
  <si>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</si>
  <si>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</si>
  <si>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</si>
  <si>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</si>
  <si>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</si>
  <si>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</si>
  <si>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</si>
  <si>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</si>
  <si>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</si>
  <si>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</si>
  <si>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</si>
  <si>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</si>
  <si>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</si>
  <si>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</si>
  <si>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</si>
  <si>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</si>
  <si>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</si>
  <si>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</si>
  <si>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</si>
  <si>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</si>
  <si>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</si>
  <si>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</si>
  <si>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</si>
  <si>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</si>
  <si>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</si>
  <si>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</si>
  <si>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</si>
  <si>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</si>
  <si>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</si>
  <si>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</si>
  <si>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</si>
  <si>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</si>
  <si>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</si>
  <si>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</si>
  <si>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</si>
  <si>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</si>
  <si>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</si>
  <si>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</si>
  <si>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</si>
  <si>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</si>
  <si>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</si>
  <si>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</si>
  <si>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</si>
  <si>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</si>
  <si>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</si>
  <si>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</si>
  <si>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</si>
  <si>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</si>
  <si>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</si>
  <si>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</si>
  <si>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</si>
  <si>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</si>
  <si>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</si>
  <si>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</si>
  <si>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</si>
  <si>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</si>
  <si>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</si>
  <si>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</si>
  <si>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</si>
  <si>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</si>
  <si>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</si>
  <si>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</si>
  <si>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</si>
  <si>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</si>
  <si>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</si>
  <si>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</si>
  <si>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</si>
  <si>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</si>
  <si>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</si>
  <si>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</si>
  <si>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</si>
  <si>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</si>
  <si>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</si>
  <si>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</si>
  <si>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</si>
  <si>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</si>
  <si>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</si>
  <si>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</si>
  <si>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</si>
  <si>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</si>
  <si>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</si>
  <si>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</si>
  <si>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</si>
  <si>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</si>
  <si>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</si>
  <si>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</si>
  <si>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</si>
  <si>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</si>
  <si>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</si>
  <si>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</si>
  <si>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</si>
  <si>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</si>
  <si>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</si>
  <si>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</si>
  <si>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</si>
  <si>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</si>
  <si>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</si>
  <si>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</si>
  <si>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</si>
  <si>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</si>
  <si>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</si>
  <si>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</si>
  <si>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</si>
  <si>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</si>
  <si>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</si>
  <si>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</si>
  <si>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</si>
  <si>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</si>
  <si>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</si>
  <si>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</si>
  <si>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</si>
  <si>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</si>
  <si>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</si>
  <si>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</si>
  <si>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</si>
  <si>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</si>
  <si>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</si>
  <si>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</si>
  <si>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</si>
  <si>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</si>
  <si>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</si>
  <si>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</si>
  <si>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</si>
  <si>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</si>
  <si>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</si>
  <si>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</si>
  <si>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</si>
  <si>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</si>
  <si>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</si>
  <si>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</si>
  <si>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</si>
  <si>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</si>
  <si>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</si>
  <si>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</si>
  <si>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</si>
  <si>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</si>
  <si>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</si>
  <si>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</si>
  <si>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</si>
  <si>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</si>
  <si>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</si>
  <si>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</si>
  <si>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</si>
  <si>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</si>
  <si>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</si>
  <si>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</si>
  <si>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</si>
  <si>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</si>
  <si>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</si>
  <si>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</si>
  <si>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</si>
  <si>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</si>
  <si>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</si>
  <si>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</si>
  <si>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</si>
  <si>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</si>
  <si>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</si>
  <si>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</si>
  <si>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</si>
  <si>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</si>
  <si>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</si>
  <si>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</si>
  <si>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</si>
  <si>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</si>
  <si>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</si>
  <si>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</si>
  <si>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</si>
  <si>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</si>
  <si>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</si>
  <si>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</si>
  <si>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</si>
  <si>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</si>
  <si>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</si>
  <si>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</si>
  <si>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</si>
  <si>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</si>
  <si>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</si>
  <si>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</si>
  <si>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</si>
  <si>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</si>
  <si>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</si>
  <si>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</si>
  <si>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</si>
  <si>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</si>
  <si>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</si>
  <si>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</si>
  <si>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</si>
  <si>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</si>
  <si>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</si>
  <si>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</si>
  <si>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</si>
  <si>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</si>
  <si>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</si>
  <si>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</si>
  <si>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</si>
  <si>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</si>
  <si>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</si>
  <si>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</si>
  <si>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</si>
  <si>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</si>
  <si>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</si>
  <si>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</si>
  <si>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</si>
  <si>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</si>
  <si>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</si>
  <si>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</si>
  <si>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</si>
  <si>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</si>
  <si>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</si>
  <si>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</si>
  <si>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</si>
  <si>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</si>
  <si>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</si>
  <si>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</si>
  <si>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</si>
  <si>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</si>
  <si>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</si>
  <si>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</si>
  <si>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</si>
  <si>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</si>
  <si>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</si>
  <si>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</si>
  <si>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</si>
  <si>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</si>
  <si>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</si>
  <si>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</si>
  <si>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</si>
  <si>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</si>
  <si>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</si>
  <si>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</si>
  <si>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</si>
  <si>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</si>
  <si>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</si>
  <si>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</si>
  <si>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</si>
  <si>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</si>
  <si>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</si>
  <si>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</si>
  <si>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</si>
  <si>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</si>
  <si>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</si>
  <si>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</si>
  <si>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</si>
  <si>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</si>
  <si>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</si>
  <si>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</si>
  <si>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</si>
  <si>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</si>
  <si>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</si>
  <si>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</si>
  <si>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</si>
  <si>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</si>
  <si>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</si>
  <si>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</si>
  <si>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</si>
  <si>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</si>
  <si>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</si>
  <si>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</si>
  <si>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</si>
  <si>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</si>
  <si>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</si>
  <si>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</si>
  <si>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</si>
  <si>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</si>
  <si>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</si>
  <si>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</si>
  <si>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</si>
  <si>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</si>
  <si>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</si>
  <si>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</si>
  <si>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</si>
  <si>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</si>
  <si>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</si>
  <si>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</si>
  <si>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</si>
  <si>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</si>
  <si>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</si>
  <si>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</si>
  <si>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</si>
  <si>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</si>
  <si>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</si>
  <si>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</si>
  <si>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</si>
  <si>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</si>
  <si>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</si>
  <si>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</si>
  <si>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</si>
  <si>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</si>
  <si>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</si>
  <si>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</si>
  <si>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</si>
  <si>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</si>
  <si>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</si>
  <si>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</si>
  <si>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</si>
  <si>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</si>
  <si>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</si>
  <si>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</si>
  <si>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</si>
  <si>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</si>
  <si>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</si>
  <si>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</si>
  <si>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</si>
  <si>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</si>
  <si>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</si>
  <si>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</si>
  <si>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</si>
  <si>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</si>
  <si>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</si>
  <si>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</si>
  <si>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</si>
  <si>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</si>
  <si>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</si>
  <si>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</si>
  <si>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</si>
  <si>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</si>
  <si>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</si>
  <si>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</si>
  <si>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</si>
  <si>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</si>
  <si>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</si>
  <si>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</si>
  <si>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</si>
  <si>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</si>
  <si>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</si>
  <si>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</si>
  <si>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</si>
  <si>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</si>
  <si>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</si>
  <si>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</si>
  <si>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</si>
  <si>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</si>
  <si>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</si>
  <si>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</si>
  <si>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</si>
  <si>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</si>
  <si>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</si>
  <si>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</si>
  <si>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</si>
  <si>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</si>
  <si>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</si>
  <si>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</si>
  <si>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</si>
  <si>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</si>
  <si>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</si>
  <si>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</si>
  <si>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</si>
  <si>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</si>
  <si>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</si>
  <si>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</si>
  <si>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</si>
  <si>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</si>
  <si>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</si>
  <si>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</si>
  <si>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</si>
  <si>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</si>
  <si>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</si>
  <si>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</si>
  <si>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</si>
  <si>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</si>
  <si>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</si>
  <si>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</si>
  <si>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</si>
  <si>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</si>
  <si>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</si>
  <si>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</si>
  <si>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</si>
  <si>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</si>
  <si>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</si>
  <si>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</si>
  <si>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</si>
  <si>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</si>
  <si>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</si>
  <si>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</si>
  <si>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</si>
  <si>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</si>
  <si>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</si>
  <si>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</si>
  <si>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</si>
  <si>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</si>
  <si>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</si>
  <si>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</si>
  <si>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</si>
  <si>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</si>
  <si>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</si>
  <si>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</si>
  <si>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</si>
  <si>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</si>
  <si>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</si>
  <si>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</si>
  <si>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</si>
  <si>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</si>
  <si>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</si>
  <si>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</si>
  <si>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</si>
  <si>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</si>
  <si>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</si>
  <si>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</si>
  <si>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</si>
  <si>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</si>
  <si>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</si>
  <si>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</si>
  <si>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</si>
  <si>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</si>
  <si>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</si>
  <si>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</si>
  <si>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</si>
  <si>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</si>
  <si>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</si>
  <si>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</si>
  <si>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</si>
  <si>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</si>
  <si>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</si>
  <si>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</si>
  <si>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</si>
  <si>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</si>
  <si>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</si>
  <si>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</si>
  <si>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</si>
  <si>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</si>
  <si>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</si>
  <si>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</si>
  <si>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</si>
  <si>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</si>
  <si>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</si>
  <si>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</si>
  <si>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</si>
  <si>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</si>
  <si>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</si>
  <si>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</si>
  <si>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</si>
  <si>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</si>
  <si>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</si>
  <si>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</si>
  <si>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</si>
  <si>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</si>
  <si>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</si>
  <si>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</si>
  <si>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</si>
  <si>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</si>
  <si>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</si>
  <si>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</si>
  <si>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</si>
  <si>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</si>
  <si>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</si>
  <si>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</si>
  <si>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</si>
  <si>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</si>
  <si>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</si>
  <si>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</si>
  <si>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</si>
  <si>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</si>
  <si>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</si>
  <si>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</si>
  <si>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</si>
  <si>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</si>
  <si>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</si>
  <si>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</si>
  <si>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</si>
  <si>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</si>
  <si>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</si>
  <si>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</si>
  <si>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</si>
  <si>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</si>
  <si>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</si>
  <si>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</si>
  <si>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</si>
  <si>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</si>
  <si>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</si>
  <si>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</si>
  <si>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</si>
  <si>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</si>
  <si>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</si>
  <si>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</si>
  <si>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</si>
  <si>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</si>
  <si>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</si>
  <si>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</si>
  <si>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</si>
  <si>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</si>
  <si>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</si>
  <si>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</si>
  <si>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</si>
  <si>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</si>
  <si>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</si>
  <si>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</si>
  <si>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</si>
  <si>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</si>
  <si>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</si>
  <si>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</si>
  <si>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</si>
  <si>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</si>
  <si>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</si>
  <si>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</si>
  <si>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</si>
  <si>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</si>
  <si>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</si>
  <si>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</si>
  <si>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</si>
  <si>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</si>
  <si>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</si>
  <si>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</si>
  <si>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</si>
  <si>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</si>
  <si>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</si>
  <si>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</si>
  <si>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</si>
  <si>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</si>
  <si>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</si>
  <si>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</si>
  <si>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</si>
  <si>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</si>
  <si>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</si>
  <si>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</si>
  <si>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</si>
  <si>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</si>
  <si>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</si>
  <si>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</si>
  <si>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</si>
  <si>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</si>
  <si>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</si>
  <si>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</si>
  <si>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</si>
  <si>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</si>
  <si>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</si>
  <si>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</si>
  <si>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</si>
  <si>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</si>
  <si>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</si>
  <si>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</si>
  <si>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</si>
  <si>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</si>
  <si>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</si>
  <si>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</si>
  <si>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</si>
  <si>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</si>
  <si>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</si>
  <si>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</si>
  <si>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</si>
  <si>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</si>
  <si>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</si>
  <si>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</si>
  <si>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</si>
  <si>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</si>
  <si>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</si>
  <si>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</si>
  <si>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</si>
  <si>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</si>
  <si>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</si>
  <si>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</si>
  <si>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</si>
  <si>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</si>
  <si>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</si>
  <si>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</si>
  <si>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</si>
  <si>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</si>
  <si>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</si>
  <si>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</si>
  <si>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</si>
  <si>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</si>
  <si>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</si>
  <si>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</si>
  <si>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</si>
  <si>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</si>
  <si>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</si>
  <si>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</si>
  <si>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</si>
  <si>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</si>
  <si>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</si>
  <si>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</si>
  <si>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</si>
  <si>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</si>
  <si>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</si>
  <si>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</si>
  <si>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</si>
  <si>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</si>
  <si>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</si>
  <si>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</si>
  <si>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</si>
  <si>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</si>
  <si>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</si>
  <si>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</si>
  <si>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</si>
  <si>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</si>
  <si>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</si>
  <si>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</si>
  <si>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</si>
  <si>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</si>
  <si>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</si>
  <si>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</si>
  <si>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</si>
  <si>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</si>
  <si>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</si>
  <si>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</si>
  <si>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</si>
  <si>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</si>
  <si>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</si>
  <si>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</si>
  <si>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</si>
  <si>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</si>
  <si>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</si>
  <si>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</si>
  <si>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</si>
  <si>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</si>
  <si>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</si>
  <si>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</si>
  <si>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</si>
  <si>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</si>
  <si>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</si>
  <si>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</si>
  <si>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</si>
  <si>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</si>
  <si>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</si>
  <si>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</si>
  <si>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</si>
  <si>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</si>
  <si>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</si>
  <si>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</si>
  <si>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</si>
  <si>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</si>
  <si>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</si>
  <si>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</si>
  <si>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</si>
  <si>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</si>
  <si>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</si>
  <si>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</si>
  <si>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</si>
  <si>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</si>
  <si>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</si>
  <si>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</si>
  <si>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</si>
  <si>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</si>
  <si>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</si>
  <si>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</si>
  <si>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</si>
  <si>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</si>
  <si>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</si>
  <si>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</si>
  <si>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</si>
  <si>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</si>
  <si>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</si>
  <si>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</si>
  <si>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</si>
  <si>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</si>
  <si>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</si>
  <si>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</si>
  <si>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</si>
  <si>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</si>
  <si>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</si>
  <si>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</si>
  <si>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</si>
  <si>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</si>
  <si>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</si>
  <si>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</si>
  <si>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</si>
  <si>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</si>
  <si>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</si>
  <si>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</si>
  <si>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</si>
  <si>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</si>
  <si>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</si>
  <si>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</si>
  <si>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</si>
  <si>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</si>
  <si>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</si>
  <si>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</si>
  <si>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</si>
  <si>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</si>
  <si>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</si>
  <si>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</si>
  <si>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</si>
  <si>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</si>
  <si>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</si>
  <si>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</si>
  <si>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</si>
  <si>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</si>
  <si>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</si>
  <si>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</si>
  <si>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</si>
  <si>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</si>
  <si>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</si>
  <si>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</si>
  <si>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</si>
  <si>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</si>
  <si>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</si>
  <si>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</si>
  <si>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</si>
  <si>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</si>
  <si>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</si>
  <si>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</si>
  <si>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</si>
  <si>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</si>
  <si>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</si>
  <si>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</si>
  <si>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</si>
  <si>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</si>
  <si>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</si>
  <si>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</si>
  <si>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</si>
  <si>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</si>
  <si>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</si>
  <si>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</si>
  <si>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</si>
  <si>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</si>
  <si>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</si>
  <si>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</si>
  <si>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</si>
  <si>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</si>
  <si>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</si>
  <si>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</si>
  <si>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</si>
  <si>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</si>
  <si>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</si>
  <si>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</si>
  <si>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</si>
  <si>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</si>
  <si>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</si>
  <si>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</si>
  <si>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</si>
  <si>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</si>
  <si>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</si>
  <si>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</si>
  <si>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</si>
  <si>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</si>
  <si>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</si>
  <si>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</si>
  <si>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</si>
  <si>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</si>
  <si>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</si>
  <si>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</si>
  <si>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</si>
  <si>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</si>
  <si>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</si>
  <si>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</si>
  <si>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</si>
  <si>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</si>
  <si>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</si>
  <si>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</si>
  <si>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</si>
  <si>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</si>
  <si>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</si>
  <si>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</si>
  <si>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</si>
  <si>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</si>
  <si>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</si>
  <si>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</si>
  <si>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</si>
  <si>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</si>
  <si>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</si>
  <si>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</si>
  <si>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</si>
  <si>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</si>
  <si>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</si>
  <si>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</si>
  <si>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</si>
  <si>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</si>
  <si>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</si>
  <si>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</si>
  <si>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</si>
  <si>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</si>
  <si>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</si>
  <si>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</si>
  <si>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</si>
  <si>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</si>
  <si>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</si>
  <si>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</si>
  <si>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</si>
  <si>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</si>
  <si>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</si>
  <si>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</si>
  <si>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</si>
  <si>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</si>
  <si>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</si>
  <si>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</si>
  <si>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</si>
  <si>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</si>
  <si>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</si>
  <si>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</si>
  <si>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</si>
  <si>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</si>
  <si>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</si>
  <si>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</si>
  <si>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</si>
  <si>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</si>
  <si>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</si>
  <si>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</si>
  <si>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</si>
  <si>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</si>
  <si>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</si>
  <si>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</si>
  <si>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</si>
  <si>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</si>
  <si>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</si>
  <si>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</si>
  <si>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</si>
  <si>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</si>
  <si>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</si>
  <si>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</si>
  <si>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</si>
  <si>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</si>
  <si>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</si>
  <si>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</si>
  <si>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</si>
  <si>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</si>
  <si>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</si>
  <si>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</si>
  <si>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</si>
  <si>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</si>
  <si>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</si>
  <si>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</si>
  <si>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</si>
  <si>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</si>
  <si>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</si>
  <si>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</si>
  <si>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</si>
  <si>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</si>
  <si>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</si>
  <si>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</si>
  <si>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</si>
  <si>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</si>
  <si>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</si>
  <si>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</si>
  <si>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</si>
  <si>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</si>
  <si>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</si>
  <si>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</si>
  <si>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</si>
  <si>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</si>
  <si>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</si>
  <si>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</si>
  <si>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</si>
  <si>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</si>
  <si>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</si>
  <si>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</si>
  <si>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</si>
  <si>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</si>
  <si>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</si>
  <si>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</si>
  <si>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</si>
  <si>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</si>
  <si>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</si>
  <si>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</si>
  <si>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</si>
  <si>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</si>
  <si>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</si>
  <si>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</si>
  <si>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</si>
  <si>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</si>
  <si>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</si>
  <si>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</si>
  <si>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</si>
  <si>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</si>
  <si>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</si>
  <si>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</si>
  <si>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</si>
  <si>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</si>
  <si>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</si>
  <si>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</si>
  <si>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</si>
  <si>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</si>
  <si>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</si>
  <si>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</si>
  <si>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</si>
  <si>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</si>
  <si>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</si>
  <si>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</si>
  <si>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</si>
  <si>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</si>
  <si>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</si>
  <si>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</si>
  <si>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</si>
  <si>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</si>
  <si>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</si>
  <si>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</si>
  <si>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</si>
  <si>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</si>
  <si>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</si>
  <si>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</si>
  <si>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</si>
  <si>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</si>
  <si>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</si>
  <si>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</si>
  <si>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</si>
  <si>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</si>
  <si>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</si>
  <si>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</si>
  <si>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</si>
  <si>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</si>
  <si>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</si>
  <si>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</si>
  <si>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</si>
  <si>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</si>
  <si>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</si>
  <si>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</si>
  <si>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</si>
  <si>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</si>
  <si>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</si>
  <si>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</si>
  <si>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</si>
  <si>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</si>
  <si>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</si>
  <si>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</si>
  <si>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</si>
  <si>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</si>
  <si>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</si>
  <si>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</si>
  <si>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</si>
  <si>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</si>
  <si>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</si>
  <si>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</si>
  <si>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</si>
  <si>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</si>
  <si>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</si>
  <si>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</si>
  <si>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</si>
  <si>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</si>
  <si>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</si>
  <si>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</si>
  <si>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</si>
  <si>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</si>
  <si>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</si>
  <si>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</si>
  <si>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</si>
  <si>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</si>
  <si>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</si>
  <si>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</si>
  <si>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</si>
  <si>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</si>
  <si>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</si>
  <si>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</si>
  <si>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</si>
  <si>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</si>
  <si>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</si>
  <si>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</si>
  <si>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</si>
  <si>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</si>
  <si>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</si>
  <si>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</si>
  <si>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</si>
  <si>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</si>
  <si>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</si>
  <si>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</si>
  <si>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</si>
  <si>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</si>
  <si>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</si>
  <si>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</si>
  <si>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</si>
  <si>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</si>
  <si>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</si>
  <si>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</si>
  <si>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</si>
  <si>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</si>
  <si>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</si>
  <si>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</si>
  <si>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</si>
  <si>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</si>
  <si>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</si>
  <si>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</si>
  <si>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</si>
  <si>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</si>
  <si>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</si>
  <si>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</si>
  <si>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</si>
  <si>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</si>
  <si>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</si>
  <si>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</si>
  <si>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</si>
  <si>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</si>
  <si>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</si>
  <si>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</si>
  <si>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</si>
  <si>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</si>
  <si>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</si>
  <si>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</si>
  <si>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</si>
  <si>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</si>
  <si>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</si>
  <si>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</si>
  <si>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</si>
  <si>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</si>
  <si>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</si>
  <si>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</si>
  <si>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</si>
  <si>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</si>
  <si>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</si>
  <si>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</si>
  <si>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</si>
  <si>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</si>
  <si>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</si>
  <si>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</si>
  <si>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</si>
  <si>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</si>
  <si>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</si>
  <si>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</si>
  <si>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</si>
  <si>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</si>
  <si>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</si>
  <si>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</si>
  <si>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</si>
  <si>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</si>
  <si>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</si>
  <si>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</si>
  <si>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</si>
  <si>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</si>
  <si>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</si>
  <si>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</si>
  <si>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</si>
  <si>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</si>
  <si>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</si>
  <si>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</si>
  <si>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</si>
  <si>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</si>
  <si>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</si>
  <si>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</si>
  <si>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</si>
  <si>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</si>
  <si>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</si>
  <si>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</si>
  <si>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</si>
  <si>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</si>
  <si>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</si>
  <si>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</si>
  <si>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</si>
  <si>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</si>
  <si>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</si>
  <si>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</si>
  <si>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</si>
  <si>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</si>
  <si>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</si>
  <si>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</si>
  <si>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</si>
  <si>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</si>
  <si>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</si>
  <si>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</si>
  <si>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</si>
  <si>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</si>
  <si>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</si>
  <si>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</si>
  <si>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</si>
  <si>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</si>
  <si>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</si>
  <si>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</si>
  <si>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</si>
  <si>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</si>
  <si>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</si>
  <si>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</si>
  <si>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</si>
  <si>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</si>
  <si>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</si>
  <si>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</si>
  <si>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</si>
  <si>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</si>
  <si>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</si>
  <si>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</si>
  <si>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</si>
  <si>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</si>
  <si>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</si>
  <si>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</si>
  <si>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</si>
  <si>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</si>
  <si>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</si>
  <si>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</si>
  <si>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</si>
  <si>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</si>
  <si>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</si>
  <si>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</si>
  <si>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</si>
  <si>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</si>
  <si>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</si>
  <si>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</si>
  <si>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</si>
  <si>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</si>
  <si>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</si>
  <si>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</si>
  <si>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</si>
  <si>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</si>
  <si>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</si>
  <si>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</si>
  <si>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</si>
  <si>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</si>
  <si>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</si>
  <si>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</si>
  <si>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</si>
  <si>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</si>
  <si>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</si>
  <si>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</si>
  <si>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</si>
  <si>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</si>
  <si>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</si>
  <si>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</si>
  <si>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</si>
  <si>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</si>
  <si>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</si>
  <si>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</si>
  <si>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</si>
  <si>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</si>
  <si>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</si>
  <si>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</si>
  <si>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</si>
  <si>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</si>
  <si>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</si>
  <si>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</si>
  <si>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</si>
  <si>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</si>
  <si>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</si>
  <si>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</si>
  <si>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</si>
  <si>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</si>
  <si>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</si>
  <si>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</si>
  <si>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</si>
  <si>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</si>
  <si>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</si>
  <si>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</si>
  <si>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</si>
  <si>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</si>
  <si>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</si>
  <si>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</si>
  <si>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</si>
  <si>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</si>
  <si>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</si>
  <si>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</si>
  <si>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</si>
  <si>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</si>
  <si>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</si>
  <si>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</si>
  <si>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</si>
  <si>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</si>
  <si>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</si>
  <si>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</si>
  <si>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</si>
  <si>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</si>
  <si>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</si>
  <si>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</si>
  <si>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</si>
  <si>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</si>
  <si>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</si>
  <si>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</si>
  <si>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</si>
  <si>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</si>
  <si>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</si>
  <si>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</si>
  <si>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</si>
  <si>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</si>
  <si>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</si>
  <si>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</si>
  <si>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</si>
  <si>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</si>
  <si>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</si>
  <si>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</si>
  <si>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</si>
  <si>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</si>
  <si>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</si>
  <si>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</si>
  <si>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</si>
  <si>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</si>
  <si>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</si>
  <si>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</si>
  <si>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</si>
  <si>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</si>
  <si>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</si>
  <si>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</si>
  <si>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</si>
  <si>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</si>
  <si>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</si>
  <si>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</si>
  <si>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</si>
  <si>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</si>
  <si>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</si>
  <si>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</si>
  <si>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</si>
  <si>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</si>
  <si>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</si>
  <si>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</si>
  <si>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</si>
  <si>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</si>
  <si>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</si>
  <si>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</si>
  <si>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</si>
  <si>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</si>
  <si>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</si>
  <si>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</si>
  <si>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</si>
  <si>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</si>
  <si>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</si>
  <si>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</si>
  <si>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</si>
  <si>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</si>
  <si>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</si>
  <si>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</si>
  <si>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</si>
  <si>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</si>
  <si>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</si>
  <si>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</si>
  <si>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</si>
  <si>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</si>
  <si>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</si>
  <si>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</si>
  <si>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</si>
  <si>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</si>
  <si>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</si>
  <si>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</si>
  <si>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</si>
  <si>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</si>
  <si>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</si>
  <si>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</si>
  <si>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</si>
  <si>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</si>
  <si>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</si>
  <si>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</si>
  <si>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</si>
  <si>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</si>
  <si>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</si>
  <si>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</si>
  <si>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</si>
  <si>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</si>
  <si>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</si>
  <si>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</si>
  <si>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</si>
  <si>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</si>
  <si>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</si>
  <si>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</si>
  <si>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</si>
  <si>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</si>
  <si>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</si>
  <si>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</si>
  <si>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</si>
  <si>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</si>
  <si>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</si>
  <si>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</si>
  <si>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</si>
  <si>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</si>
  <si>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</si>
  <si>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</si>
  <si>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</si>
  <si>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</si>
  <si>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</si>
  <si>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</si>
  <si>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</si>
  <si>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</si>
  <si>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</si>
  <si>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</si>
  <si>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</si>
  <si>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</si>
  <si>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</si>
  <si>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</si>
  <si>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</si>
  <si>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</si>
  <si>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</si>
  <si>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</si>
  <si>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</si>
  <si>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</si>
  <si>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</si>
  <si>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</si>
  <si>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</si>
  <si>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</si>
  <si>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</si>
  <si>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</si>
  <si>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</si>
  <si>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</si>
  <si>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</si>
  <si>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</si>
  <si>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</si>
  <si>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</si>
  <si>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</si>
  <si>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</si>
  <si>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</si>
  <si>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</si>
  <si>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</si>
  <si>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</si>
  <si>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</si>
  <si>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</si>
  <si>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</si>
  <si>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</si>
  <si>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</si>
  <si>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</si>
  <si>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</si>
  <si>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</si>
  <si>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</si>
  <si>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</si>
  <si>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</si>
  <si>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</si>
  <si>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</si>
  <si>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</si>
  <si>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</si>
  <si>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</si>
  <si>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</si>
  <si>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</si>
  <si>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</si>
  <si>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</si>
  <si>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</si>
  <si>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</si>
  <si>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</si>
  <si>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</si>
  <si>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</si>
  <si>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</si>
  <si>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</si>
  <si>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</si>
  <si>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</si>
  <si>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</si>
  <si>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</si>
  <si>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</si>
  <si>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</si>
  <si>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</si>
  <si>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</si>
  <si>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</si>
  <si>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</si>
  <si>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</si>
  <si>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</si>
  <si>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</si>
  <si>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</si>
  <si>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</si>
  <si>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</si>
  <si>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</si>
  <si>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</si>
  <si>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</si>
  <si>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</si>
  <si>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</si>
  <si>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</si>
  <si>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</si>
  <si>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</si>
  <si>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</si>
  <si>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</si>
  <si>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</si>
  <si>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</si>
  <si>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</si>
  <si>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</si>
  <si>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</si>
  <si>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</si>
  <si>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</si>
  <si>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</si>
  <si>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</si>
  <si>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</si>
  <si>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</si>
  <si>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</si>
  <si>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</si>
  <si>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</si>
  <si>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</si>
  <si>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</si>
  <si>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</si>
  <si>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</si>
  <si>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</si>
  <si>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</si>
  <si>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</si>
  <si>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</si>
  <si>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</si>
  <si>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</si>
  <si>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</si>
  <si>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</si>
  <si>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</si>
  <si>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</si>
  <si>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</si>
  <si>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</si>
  <si>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</si>
  <si>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</si>
  <si>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</si>
  <si>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</si>
  <si>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</si>
  <si>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</si>
  <si>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</si>
  <si>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</si>
  <si>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</si>
  <si>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</si>
  <si>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</si>
  <si>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</si>
  <si>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</si>
  <si>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</si>
  <si>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</si>
  <si>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</si>
  <si>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</si>
  <si>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</si>
  <si>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</si>
  <si>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</si>
  <si>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</si>
  <si>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</si>
  <si>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</si>
  <si>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</si>
  <si>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</si>
  <si>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</si>
  <si>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</si>
  <si>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</si>
  <si>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</si>
  <si>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</si>
  <si>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</si>
  <si>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</si>
  <si>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</si>
  <si>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</si>
  <si>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</si>
  <si>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</si>
  <si>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</si>
  <si>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</si>
  <si>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</si>
  <si>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</si>
  <si>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</si>
  <si>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</si>
  <si>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</si>
  <si>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</si>
  <si>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</si>
  <si>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</si>
  <si>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</si>
  <si>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</si>
  <si>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</si>
  <si>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</si>
  <si>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</si>
  <si>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</si>
  <si>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</si>
  <si>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</si>
  <si>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</si>
  <si>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</si>
  <si>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</si>
  <si>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</si>
  <si>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</si>
  <si>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</si>
  <si>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</si>
  <si>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</si>
  <si>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</si>
  <si>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</si>
  <si>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</si>
  <si>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</si>
  <si>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</si>
  <si>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</si>
  <si>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</si>
  <si>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</si>
  <si>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</si>
  <si>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</si>
  <si>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</si>
  <si>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</si>
  <si>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</si>
  <si>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</si>
  <si>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</si>
  <si>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</si>
  <si>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</si>
  <si>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</si>
  <si>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</si>
  <si>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</si>
  <si>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</si>
  <si>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</si>
  <si>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</si>
  <si>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</si>
  <si>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</si>
  <si>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</si>
  <si>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</si>
  <si>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</si>
  <si>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</si>
  <si>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</si>
  <si>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</si>
  <si>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</si>
  <si>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</si>
  <si>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</si>
  <si>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</si>
  <si>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</si>
  <si>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</si>
  <si>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</si>
  <si>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</si>
  <si>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</si>
  <si>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</si>
  <si>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</si>
  <si>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</si>
  <si>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</si>
  <si>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</si>
  <si>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</si>
  <si>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</si>
  <si>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</si>
  <si>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</si>
  <si>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</si>
  <si>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</si>
  <si>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</si>
  <si>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</si>
  <si>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</si>
  <si>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</si>
  <si>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</si>
  <si>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</si>
  <si>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</si>
  <si>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</si>
  <si>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</si>
  <si>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</si>
  <si>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</si>
  <si>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</si>
  <si>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</si>
  <si>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</si>
  <si>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</si>
  <si>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</si>
  <si>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</si>
  <si>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</si>
  <si>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</si>
  <si>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</si>
  <si>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</si>
  <si>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</si>
  <si>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</si>
  <si>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</si>
  <si>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</si>
  <si>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</si>
  <si>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</si>
  <si>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</si>
  <si>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</si>
  <si>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</si>
  <si>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</si>
  <si>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</si>
  <si>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</si>
  <si>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</si>
  <si>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</si>
  <si>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</si>
  <si>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</si>
  <si>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</si>
  <si>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</si>
  <si>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</si>
  <si>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</si>
  <si>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</si>
  <si>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</si>
  <si>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</si>
  <si>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</si>
  <si>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</si>
  <si>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</si>
  <si>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</si>
  <si>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</si>
  <si>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</si>
  <si>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</si>
  <si>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</si>
  <si>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</si>
  <si>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</si>
  <si>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</si>
  <si>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</si>
  <si>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</si>
  <si>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</si>
  <si>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</si>
  <si>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</si>
  <si>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</si>
  <si>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</si>
  <si>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</si>
  <si>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</si>
  <si>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</si>
  <si>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</si>
  <si>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</si>
  <si>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</si>
  <si>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</si>
  <si>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</si>
  <si>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</si>
  <si>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</si>
  <si>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</si>
  <si>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</si>
  <si>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</si>
  <si>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</si>
  <si>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</si>
  <si>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</si>
  <si>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</si>
  <si>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</si>
  <si>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</si>
  <si>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</si>
  <si>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</si>
  <si>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</si>
  <si>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</si>
  <si>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</si>
  <si>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</si>
  <si>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</si>
  <si>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</si>
  <si>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</si>
  <si>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</si>
  <si>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</si>
  <si>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</si>
  <si>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</si>
  <si>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</si>
  <si>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</si>
  <si>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</si>
  <si>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</si>
  <si>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</si>
  <si>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</si>
  <si>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</si>
  <si>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</si>
  <si>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</si>
  <si>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</si>
  <si>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</si>
  <si>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</si>
  <si>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</si>
  <si>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</si>
  <si>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</si>
  <si>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</si>
  <si>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</si>
  <si>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</si>
  <si>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</si>
  <si>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</si>
  <si>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</si>
  <si>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</si>
  <si>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</si>
  <si>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</si>
  <si>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</si>
  <si>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</si>
  <si>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</si>
  <si>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</si>
  <si>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</si>
  <si>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</si>
  <si>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</si>
  <si>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</si>
  <si>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</si>
  <si>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</si>
  <si>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</si>
  <si>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</si>
  <si>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</si>
  <si>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</si>
  <si>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</si>
  <si>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</si>
  <si>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</si>
  <si>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</si>
  <si>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</si>
  <si>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</si>
  <si>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</si>
  <si>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</si>
  <si>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</si>
  <si>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</si>
  <si>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</si>
  <si>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</si>
  <si>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</si>
  <si>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</si>
  <si>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</si>
  <si>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</si>
  <si>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</si>
  <si>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</si>
  <si>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</si>
  <si>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</si>
  <si>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</si>
  <si>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</si>
  <si>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</si>
  <si>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</si>
  <si>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</si>
  <si>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</si>
  <si>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</si>
  <si>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</si>
  <si>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</si>
  <si>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</si>
  <si>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</si>
  <si>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</si>
  <si>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</si>
  <si>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</si>
  <si>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</si>
  <si>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</si>
  <si>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</si>
  <si>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</si>
  <si>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</si>
  <si>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</si>
  <si>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</si>
  <si>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</si>
  <si>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</si>
  <si>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</si>
  <si>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</si>
  <si>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</si>
  <si>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</si>
  <si>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</si>
  <si>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</si>
  <si>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</si>
  <si>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</si>
  <si>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</si>
  <si>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</si>
  <si>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</si>
  <si>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</si>
  <si>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</si>
  <si>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</si>
  <si>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</si>
  <si>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</si>
  <si>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</si>
  <si>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</si>
  <si>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</si>
  <si>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</si>
  <si>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</si>
  <si>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</si>
  <si>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</si>
  <si>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</si>
  <si>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</si>
  <si>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</si>
  <si>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</si>
  <si>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</si>
  <si>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</si>
  <si>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</si>
  <si>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</si>
  <si>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</si>
  <si>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</si>
  <si>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</si>
  <si>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</si>
  <si>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</si>
  <si>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</si>
  <si>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</si>
  <si>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</si>
  <si>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</si>
  <si>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</si>
  <si>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</si>
  <si>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</si>
  <si>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</si>
  <si>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</si>
  <si>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</si>
  <si>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</si>
  <si>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</si>
  <si>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</si>
  <si>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</si>
  <si>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</si>
  <si>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</si>
  <si>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</si>
  <si>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</si>
  <si>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</si>
  <si>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</si>
  <si>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</si>
  <si>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</si>
  <si>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</si>
  <si>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</si>
  <si>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</si>
  <si>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</si>
  <si>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</si>
  <si>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</si>
  <si>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</si>
  <si>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</si>
  <si>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</si>
  <si>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</si>
  <si>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</si>
  <si>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</si>
  <si>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</si>
  <si>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</si>
  <si>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</si>
  <si>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</si>
  <si>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</si>
  <si>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</si>
  <si>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</si>
  <si>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</si>
  <si>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</si>
  <si>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</si>
  <si>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</si>
  <si>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</si>
  <si>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</si>
  <si>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</si>
  <si>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</si>
  <si>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</si>
  <si>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</si>
  <si>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</si>
  <si>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</si>
  <si>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</si>
  <si>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</si>
  <si>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</si>
  <si>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</si>
  <si>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</si>
  <si>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</si>
  <si>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</si>
  <si>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</si>
  <si>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</si>
  <si>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</si>
  <si>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</si>
  <si>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</si>
  <si>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</si>
  <si>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</si>
  <si>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</si>
  <si>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</si>
  <si>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</si>
  <si>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</si>
  <si>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</si>
  <si>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</si>
  <si>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</si>
  <si>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</si>
  <si>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</si>
  <si>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</si>
  <si>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</si>
  <si>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</si>
  <si>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</si>
  <si>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</si>
  <si>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</si>
  <si>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</si>
  <si>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</si>
  <si>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</si>
  <si>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</si>
  <si>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</si>
  <si>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</si>
  <si>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</si>
  <si>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</si>
  <si>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</si>
  <si>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</si>
  <si>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</si>
  <si>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</si>
  <si>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</si>
  <si>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</si>
  <si>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</si>
  <si>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</si>
  <si>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</si>
  <si>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</si>
  <si>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</si>
  <si>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</si>
  <si>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</si>
  <si>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</si>
  <si>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</si>
  <si>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</si>
  <si>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</si>
  <si>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</si>
  <si>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</si>
  <si>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</si>
  <si>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</si>
  <si>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</si>
  <si>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</si>
  <si>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</si>
  <si>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</si>
  <si>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</si>
  <si>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</si>
  <si>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</si>
  <si>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</si>
  <si>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</si>
  <si>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</si>
  <si>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</si>
  <si>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</si>
  <si>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</si>
  <si>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</si>
  <si>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</si>
  <si>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</si>
  <si>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</si>
  <si>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</si>
  <si>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</si>
  <si>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</si>
  <si>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</si>
  <si>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</si>
  <si>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</si>
  <si>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</si>
  <si>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</si>
  <si>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</si>
  <si>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</si>
  <si>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</si>
  <si>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</si>
  <si>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</si>
  <si>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</si>
  <si>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</si>
  <si>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</si>
  <si>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</si>
  <si>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</si>
  <si>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</si>
  <si>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</si>
  <si>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</si>
  <si>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</si>
  <si>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</si>
  <si>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</si>
  <si>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</si>
  <si>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</si>
  <si>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</si>
  <si>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</si>
  <si>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</si>
  <si>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</si>
  <si>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</si>
  <si>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</si>
  <si>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</si>
  <si>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</si>
  <si>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</si>
  <si>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</si>
  <si>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</si>
  <si>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</si>
  <si>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</si>
  <si>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</si>
  <si>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</si>
  <si>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</si>
  <si>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</si>
  <si>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</si>
  <si>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</si>
  <si>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</si>
  <si>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</si>
  <si>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</si>
  <si>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</si>
  <si>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</si>
  <si>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</si>
  <si>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</si>
  <si>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</si>
  <si>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</si>
  <si>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</si>
  <si>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</si>
  <si>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</si>
  <si>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</si>
  <si>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</si>
  <si>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</si>
  <si>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</si>
  <si>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</si>
  <si>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</si>
  <si>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</si>
  <si>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</si>
  <si>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</si>
  <si>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</si>
  <si>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</si>
  <si>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</si>
  <si>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</si>
  <si>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</si>
  <si>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</si>
  <si>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</si>
  <si>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</si>
  <si>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</si>
  <si>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</si>
  <si>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</si>
  <si>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</si>
  <si>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</si>
  <si>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</si>
  <si>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</si>
  <si>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</si>
  <si>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</si>
  <si>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</si>
  <si>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</si>
  <si>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</si>
  <si>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</si>
  <si>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</si>
  <si>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</si>
  <si>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</si>
  <si>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</si>
  <si>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</si>
  <si>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</si>
  <si>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</si>
  <si>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</si>
  <si>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</si>
  <si>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</si>
  <si>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</si>
  <si>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</si>
  <si>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</si>
  <si>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</si>
  <si>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</si>
  <si>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</si>
  <si>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</si>
  <si>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</si>
  <si>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</si>
  <si>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</si>
  <si>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</si>
  <si>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</si>
  <si>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</si>
  <si>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</si>
  <si>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</si>
  <si>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</si>
  <si>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</si>
  <si>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</si>
  <si>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</si>
  <si>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</si>
  <si>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</si>
  <si>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</si>
  <si>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</si>
  <si>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</si>
  <si>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</si>
  <si>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</si>
  <si>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</si>
  <si>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</si>
  <si>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</si>
  <si>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</si>
  <si>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</si>
  <si>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</si>
  <si>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</si>
  <si>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</si>
  <si>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</si>
  <si>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</si>
  <si>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</si>
  <si>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</si>
  <si>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</si>
  <si>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</si>
  <si>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</si>
  <si>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</si>
  <si>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</si>
  <si>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</si>
  <si>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</si>
  <si>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</si>
  <si>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</si>
  <si>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</si>
  <si>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</si>
  <si>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</si>
  <si>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</si>
  <si>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</si>
  <si>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</si>
  <si>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</si>
  <si>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</si>
  <si>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</si>
  <si>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</si>
  <si>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</si>
  <si>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</si>
  <si>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</si>
  <si>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</si>
  <si>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</si>
  <si>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</si>
  <si>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</si>
  <si>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</si>
  <si>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</si>
  <si>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</si>
  <si>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</si>
  <si>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</si>
  <si>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</si>
  <si>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</si>
  <si>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</si>
  <si>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</si>
  <si>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</si>
  <si>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</si>
  <si>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</si>
  <si>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</si>
  <si>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</si>
  <si>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</si>
  <si>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</si>
  <si>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</si>
  <si>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</si>
  <si>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</si>
  <si>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</si>
  <si>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</si>
  <si>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</si>
  <si>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</si>
  <si>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</si>
  <si>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</si>
  <si>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</si>
  <si>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</si>
  <si>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</si>
  <si>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</si>
  <si>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</si>
  <si>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</si>
  <si>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</si>
  <si>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</si>
  <si>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</si>
  <si>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</si>
  <si>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</si>
  <si>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</si>
  <si>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</si>
  <si>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</si>
  <si>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</si>
  <si>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</si>
  <si>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</si>
  <si>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</si>
  <si>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</si>
  <si>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</si>
  <si>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</si>
  <si>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</si>
  <si>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</si>
  <si>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</si>
  <si>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</si>
  <si>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</si>
  <si>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</si>
  <si>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</si>
  <si>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</si>
  <si>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</si>
  <si>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</si>
  <si>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</si>
  <si>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</si>
  <si>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</si>
  <si>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</si>
  <si>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</si>
  <si>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</si>
  <si>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</si>
  <si>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</si>
  <si>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</si>
  <si>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</si>
  <si>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</si>
  <si>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</si>
  <si>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</si>
  <si>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</si>
  <si>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</si>
  <si>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</si>
  <si>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</si>
  <si>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</si>
  <si>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</si>
  <si>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</si>
  <si>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</si>
  <si>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</si>
  <si>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</si>
  <si>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</si>
  <si>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</si>
  <si>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</si>
  <si>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</si>
  <si>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</si>
  <si>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</si>
  <si>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</si>
  <si>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</si>
  <si>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</si>
  <si>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</si>
  <si>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</si>
  <si>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</si>
  <si>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</si>
  <si>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</si>
  <si>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</si>
  <si>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</si>
  <si>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</si>
  <si>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</si>
  <si>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</si>
  <si>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</si>
  <si>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</si>
  <si>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</si>
  <si>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</si>
  <si>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</si>
  <si>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</si>
  <si>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</si>
  <si>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</si>
  <si>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</si>
  <si>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</si>
  <si>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</si>
  <si>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</si>
  <si>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</si>
  <si>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</si>
  <si>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</si>
  <si>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</si>
  <si>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</si>
  <si>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</si>
  <si>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</si>
  <si>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</si>
  <si>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</si>
  <si>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</si>
  <si>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</si>
  <si>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</si>
  <si>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</si>
  <si>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</si>
  <si>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</si>
  <si>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</si>
  <si>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</si>
  <si>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</si>
  <si>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</si>
  <si>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</si>
  <si>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</si>
  <si>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</si>
  <si>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</si>
  <si>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</si>
  <si>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</si>
  <si>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</si>
  <si>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</si>
  <si>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</si>
  <si>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</si>
  <si>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</si>
  <si>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</si>
  <si>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</si>
  <si>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</si>
  <si>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</si>
  <si>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</si>
  <si>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</si>
  <si>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</si>
  <si>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</si>
  <si>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</si>
  <si>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</si>
  <si>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</si>
  <si>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</si>
  <si>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</si>
  <si>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</si>
  <si>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</si>
  <si>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</si>
  <si>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</si>
  <si>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</si>
  <si>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</si>
  <si>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</si>
  <si>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</si>
  <si>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</si>
  <si>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</si>
  <si>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</si>
  <si>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</si>
  <si>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</si>
  <si>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</si>
  <si>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</si>
  <si>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</si>
  <si>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</si>
  <si>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</si>
  <si>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</si>
  <si>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</si>
  <si>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</si>
  <si>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</si>
  <si>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</si>
  <si>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</si>
  <si>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</si>
  <si>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</si>
  <si>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</si>
  <si>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</si>
  <si>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</si>
  <si>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</si>
  <si>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</si>
  <si>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</si>
  <si>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</si>
  <si>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</si>
  <si>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</si>
  <si>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</si>
  <si>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</si>
  <si>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</si>
  <si>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</si>
  <si>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</si>
  <si>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</si>
  <si>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</si>
  <si>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</si>
  <si>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</si>
  <si>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</si>
  <si>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</si>
  <si>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</si>
  <si>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</si>
  <si>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</si>
  <si>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</si>
  <si>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</si>
  <si>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</si>
  <si>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</si>
  <si>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</si>
  <si>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</si>
  <si>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</si>
  <si>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</si>
  <si>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</si>
  <si>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</si>
  <si>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</si>
  <si>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</si>
  <si>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</si>
  <si>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</si>
  <si>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</si>
  <si>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</si>
  <si>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</si>
  <si>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</si>
  <si>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</si>
  <si>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</si>
  <si>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</si>
  <si>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</si>
  <si>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</si>
  <si>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</si>
  <si>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</si>
  <si>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</si>
  <si>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</si>
  <si>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</si>
  <si>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</si>
  <si>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</si>
  <si>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</si>
  <si>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</si>
  <si>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</si>
  <si>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</si>
  <si>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</si>
  <si>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</si>
  <si>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</si>
  <si>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</si>
  <si>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</si>
  <si>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</si>
  <si>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</si>
  <si>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</si>
  <si>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</si>
  <si>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</si>
  <si>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</si>
  <si>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</si>
  <si>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</si>
  <si>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</si>
  <si>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</si>
  <si>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</si>
  <si>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</si>
  <si>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</si>
  <si>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</si>
  <si>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</si>
  <si>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</si>
  <si>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</si>
  <si>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</si>
  <si>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</si>
  <si>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</si>
  <si>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</si>
  <si>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</si>
  <si>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</si>
  <si>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</si>
  <si>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</si>
  <si>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</si>
  <si>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</si>
  <si>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</si>
  <si>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</si>
  <si>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</si>
  <si>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</si>
  <si>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</si>
  <si>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</si>
  <si>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</si>
  <si>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</si>
  <si>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</si>
  <si>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</si>
  <si>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</si>
  <si>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</si>
  <si>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</si>
  <si>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</si>
  <si>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</si>
  <si>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</si>
  <si>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</si>
  <si>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</si>
  <si>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</si>
  <si>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</si>
  <si>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</si>
  <si>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</si>
  <si>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</si>
  <si>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</si>
  <si>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</si>
  <si>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</si>
  <si>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</si>
  <si>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</si>
  <si>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</si>
  <si>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</si>
  <si>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</si>
  <si>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</si>
  <si>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</si>
  <si>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</si>
  <si>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</si>
  <si>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</si>
  <si>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</si>
  <si>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</si>
  <si>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</si>
  <si>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</si>
  <si>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</si>
  <si>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</si>
  <si>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</si>
  <si>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</si>
  <si>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</si>
  <si>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</si>
  <si>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</si>
  <si>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</si>
  <si>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</si>
  <si>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</si>
  <si>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</si>
  <si>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</si>
  <si>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</si>
  <si>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</si>
  <si>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</si>
  <si>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</si>
  <si>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</si>
  <si>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</si>
  <si>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</si>
  <si>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</si>
  <si>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</si>
  <si>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</si>
  <si>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</si>
  <si>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</si>
  <si>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</si>
  <si>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</si>
  <si>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</si>
  <si>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</si>
  <si>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</si>
  <si>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</si>
  <si>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</si>
  <si>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</si>
  <si>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</si>
  <si>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</si>
  <si>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</si>
  <si>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</si>
  <si>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</si>
  <si>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</si>
  <si>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</si>
  <si>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</si>
  <si>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</si>
  <si>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</si>
  <si>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</si>
  <si>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</si>
  <si>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</si>
  <si>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</si>
  <si>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</si>
  <si>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</si>
  <si>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</si>
  <si>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</si>
  <si>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</si>
  <si>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</si>
  <si>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</si>
  <si>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</si>
  <si>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</si>
  <si>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</si>
  <si>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</si>
  <si>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</si>
  <si>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</si>
  <si>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</si>
  <si>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</si>
  <si>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</si>
  <si>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</si>
  <si>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</si>
  <si>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</si>
  <si>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</si>
  <si>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</si>
  <si>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</si>
  <si>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</si>
  <si>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</si>
  <si>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</si>
  <si>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</si>
  <si>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</si>
  <si>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</si>
  <si>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</si>
  <si>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</si>
  <si>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</si>
  <si>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</si>
  <si>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</si>
  <si>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</si>
  <si>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</si>
  <si>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</si>
  <si>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</si>
  <si>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</si>
  <si>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</si>
  <si>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</si>
  <si>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</si>
  <si>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</si>
  <si>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</si>
  <si>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</si>
  <si>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</si>
  <si>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</si>
  <si>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</si>
  <si>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</si>
  <si>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</si>
  <si>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</si>
  <si>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</si>
  <si>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</si>
  <si>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</si>
  <si>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</si>
  <si>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</si>
  <si>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</si>
  <si>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</si>
  <si>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</si>
  <si>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</si>
  <si>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</si>
  <si>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</si>
  <si>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</si>
  <si>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</si>
  <si>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</si>
  <si>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</si>
  <si>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</si>
  <si>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</si>
  <si>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</si>
  <si>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</si>
  <si>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</si>
  <si>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</si>
  <si>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</si>
  <si>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</si>
  <si>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</si>
  <si>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</si>
  <si>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</si>
  <si>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</si>
  <si>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</si>
  <si>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</si>
  <si>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</si>
  <si>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</si>
  <si>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</si>
  <si>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</si>
  <si>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</si>
  <si>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</si>
  <si>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</si>
  <si>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</si>
  <si>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</si>
  <si>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</si>
  <si>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</si>
  <si>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</si>
  <si>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</si>
  <si>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</si>
  <si>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</si>
  <si>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</si>
  <si>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</si>
  <si>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</si>
  <si>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</si>
  <si>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</si>
  <si>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</si>
  <si>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</si>
  <si>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</si>
  <si>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</si>
  <si>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</si>
  <si>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</si>
  <si>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</si>
  <si>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</si>
  <si>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</si>
  <si>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</si>
  <si>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</si>
  <si>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</si>
  <si>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</si>
  <si>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</si>
  <si>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</si>
  <si>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</si>
  <si>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</si>
  <si>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</si>
  <si>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</si>
  <si>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</si>
  <si>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</si>
  <si>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</si>
  <si>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</si>
  <si>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</si>
  <si>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</si>
  <si>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</si>
  <si>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</si>
  <si>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</si>
  <si>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</si>
  <si>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</si>
  <si>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</si>
  <si>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</si>
  <si>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</si>
  <si>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</si>
  <si>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</si>
  <si>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</si>
  <si>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</si>
  <si>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</si>
  <si>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</si>
  <si>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</si>
  <si>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</si>
  <si>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</si>
  <si>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</si>
  <si>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</si>
  <si>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</si>
  <si>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</si>
  <si>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</si>
  <si>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</si>
  <si>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</si>
  <si>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</si>
  <si>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</si>
  <si>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</si>
  <si>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</si>
  <si>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</si>
  <si>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</si>
  <si>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</si>
  <si>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</si>
  <si>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</si>
  <si>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</si>
  <si>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</si>
  <si>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</si>
  <si>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</si>
  <si>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</si>
  <si>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</si>
  <si>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</si>
  <si>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</si>
  <si>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</si>
  <si>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</si>
  <si>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</si>
  <si>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</si>
  <si>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</si>
  <si>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</si>
  <si>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</si>
  <si>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</si>
  <si>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</si>
  <si>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</si>
  <si>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</si>
  <si>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</si>
  <si>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</si>
  <si>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</si>
  <si>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</si>
  <si>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</si>
  <si>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</si>
  <si>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</si>
  <si>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</si>
  <si>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</si>
  <si>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</si>
  <si>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</si>
  <si>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</si>
  <si>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</si>
  <si>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</si>
  <si>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</si>
  <si>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</si>
  <si>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</si>
  <si>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</si>
  <si>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</si>
  <si>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</si>
  <si>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</si>
  <si>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</si>
  <si>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</si>
  <si>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</si>
  <si>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</si>
  <si>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</si>
  <si>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</si>
  <si>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</si>
  <si>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</si>
  <si>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</si>
  <si>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</si>
  <si>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</si>
  <si>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</si>
  <si>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</si>
  <si>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</si>
  <si>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</si>
  <si>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</si>
  <si>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</si>
  <si>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</si>
  <si>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</si>
  <si>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</si>
  <si>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</si>
  <si>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</si>
  <si>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</si>
  <si>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</si>
  <si>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</si>
  <si>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</si>
  <si>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</si>
  <si>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</si>
  <si>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</si>
  <si>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</si>
  <si>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</si>
  <si>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</si>
  <si>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</si>
  <si>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</si>
  <si>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</si>
  <si>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</si>
  <si>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</si>
  <si>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</si>
  <si>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</si>
  <si>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</si>
  <si>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</si>
  <si>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</si>
  <si>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</si>
  <si>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</si>
  <si>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</si>
  <si>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</si>
  <si>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</si>
  <si>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</si>
  <si>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</si>
  <si>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</si>
  <si>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</si>
  <si>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</si>
  <si>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</si>
  <si>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</si>
  <si>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</si>
  <si>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</si>
  <si>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</si>
  <si>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</si>
  <si>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</si>
  <si>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</si>
  <si>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</si>
  <si>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</si>
  <si>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</si>
  <si>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</si>
  <si>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</si>
  <si>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</si>
  <si>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</si>
  <si>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</si>
  <si>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</si>
  <si>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</si>
  <si>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</si>
  <si>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</si>
  <si>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</si>
  <si>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</si>
  <si>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</si>
  <si>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</si>
  <si>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</si>
  <si>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</si>
  <si>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</si>
  <si>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</si>
  <si>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</si>
  <si>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</si>
  <si>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</si>
  <si>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</si>
  <si>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</si>
  <si>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</si>
  <si>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</si>
  <si>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</si>
  <si>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</si>
  <si>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</si>
  <si>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</si>
  <si>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</si>
  <si>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</si>
  <si>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</si>
  <si>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</si>
  <si>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</si>
  <si>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</si>
  <si>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</si>
  <si>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</si>
  <si>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</si>
  <si>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</si>
  <si>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</si>
  <si>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</si>
  <si>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</si>
  <si>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</si>
  <si>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</si>
  <si>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</si>
  <si>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</si>
  <si>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</si>
  <si>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</si>
  <si>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</si>
  <si>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</si>
  <si>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</si>
  <si>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</si>
  <si>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</si>
  <si>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</si>
  <si>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</si>
  <si>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</si>
  <si>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</si>
  <si>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</si>
  <si>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</si>
  <si>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</si>
  <si>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</si>
  <si>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</si>
  <si>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</si>
  <si>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</si>
  <si>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</si>
  <si>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</si>
  <si>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</si>
  <si>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</si>
  <si>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</si>
  <si>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</si>
  <si>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</si>
  <si>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</si>
  <si>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</si>
  <si>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</si>
  <si>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</si>
  <si>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</si>
  <si>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</si>
  <si>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</si>
  <si>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</si>
  <si>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</si>
  <si>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</si>
  <si>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</si>
  <si>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</si>
  <si>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</si>
  <si>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</si>
  <si>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</si>
  <si>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</si>
  <si>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</si>
  <si>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</si>
  <si>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</si>
  <si>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</si>
  <si>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</si>
  <si>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</si>
  <si>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</si>
  <si>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</si>
  <si>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</si>
  <si>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</si>
  <si>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</si>
  <si>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</si>
  <si>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</si>
  <si>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</si>
  <si>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</si>
  <si>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</si>
  <si>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</si>
  <si>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</si>
  <si>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</si>
  <si>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</si>
  <si>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</si>
  <si>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</si>
  <si>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</si>
  <si>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</si>
  <si>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</si>
  <si>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</si>
  <si>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</si>
  <si>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</si>
  <si>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</si>
  <si>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</si>
  <si>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</si>
  <si>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</si>
  <si>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</si>
  <si>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</si>
  <si>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</si>
  <si>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</si>
  <si>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</si>
  <si>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</si>
  <si>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</si>
  <si>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</si>
  <si>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</si>
  <si>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</si>
  <si>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</si>
  <si>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</si>
  <si>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</si>
  <si>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</si>
  <si>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</si>
  <si>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</si>
  <si>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</si>
  <si>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</si>
  <si>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</si>
  <si>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</si>
  <si>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</si>
  <si>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</si>
  <si>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</si>
  <si>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</si>
  <si>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</si>
  <si>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</si>
  <si>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</si>
  <si>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</si>
  <si>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</si>
  <si>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</si>
  <si>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</si>
  <si>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</si>
  <si>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</si>
  <si>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</si>
  <si>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</si>
  <si>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</si>
  <si>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</si>
  <si>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</si>
  <si>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</si>
  <si>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</si>
  <si>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</si>
  <si>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</si>
  <si>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</si>
  <si>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</si>
  <si>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</si>
  <si>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</si>
  <si>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</si>
  <si>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</si>
  <si>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</si>
  <si>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</si>
  <si>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</si>
  <si>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</si>
  <si>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</si>
  <si>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</si>
  <si>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</si>
  <si>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</si>
  <si>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</si>
  <si>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</si>
  <si>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</si>
  <si>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</si>
  <si>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</si>
  <si>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</si>
  <si>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</si>
  <si>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</si>
  <si>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</si>
  <si>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</si>
  <si>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</si>
  <si>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</si>
  <si>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</si>
  <si>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</si>
  <si>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</si>
  <si>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</si>
  <si>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</si>
  <si>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</si>
  <si>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</si>
  <si>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</si>
  <si>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</si>
  <si>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</si>
  <si>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</si>
  <si>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</si>
  <si>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</si>
  <si>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</si>
  <si>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</si>
  <si>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</si>
  <si>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</si>
  <si>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</si>
  <si>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</si>
  <si>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</si>
  <si>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</si>
  <si>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</si>
  <si>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</si>
  <si>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</si>
  <si>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</si>
  <si>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</si>
  <si>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</si>
  <si>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</si>
  <si>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</si>
  <si>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</si>
  <si>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</si>
  <si>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</si>
  <si>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</si>
  <si>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</si>
  <si>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</si>
  <si>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</si>
  <si>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</si>
  <si>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</si>
  <si>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</si>
  <si>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</si>
  <si>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</si>
  <si>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</si>
  <si>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</si>
  <si>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</si>
  <si>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</si>
  <si>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</si>
  <si>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</si>
  <si>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</si>
  <si>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</si>
  <si>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</si>
  <si>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</si>
  <si>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</si>
  <si>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</si>
  <si>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</si>
  <si>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</si>
  <si>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</si>
  <si>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</si>
  <si>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</si>
  <si>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</si>
  <si>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</si>
  <si>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</si>
  <si>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</si>
  <si>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</si>
  <si>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</si>
  <si>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</si>
  <si>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</si>
  <si>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</si>
  <si>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</si>
  <si>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</si>
  <si>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</si>
  <si>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</si>
  <si>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</si>
  <si>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</si>
  <si>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</si>
  <si>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</si>
  <si>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</si>
  <si>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</si>
  <si>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</si>
  <si>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</si>
  <si>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</si>
  <si>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</si>
  <si>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</si>
  <si>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</si>
  <si>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</si>
  <si>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</si>
  <si>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</si>
  <si>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</si>
  <si>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</si>
  <si>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</si>
  <si>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</si>
  <si>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</si>
  <si>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</si>
  <si>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</si>
  <si>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</si>
  <si>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</si>
  <si>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</si>
  <si>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</si>
  <si>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</si>
  <si>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</si>
  <si>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</si>
  <si>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</si>
  <si>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</si>
  <si>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</si>
  <si>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</si>
  <si>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</si>
  <si>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</si>
  <si>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</si>
  <si>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</si>
  <si>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</si>
  <si>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</si>
  <si>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</si>
  <si>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</si>
  <si>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</si>
  <si>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</si>
  <si>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</si>
  <si>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</si>
  <si>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</si>
  <si>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</si>
  <si>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</si>
  <si>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</si>
  <si>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</si>
  <si>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</si>
  <si>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</si>
  <si>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</si>
  <si>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</si>
  <si>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</si>
  <si>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</si>
  <si>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</si>
  <si>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</si>
  <si>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</si>
  <si>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</si>
  <si>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</si>
  <si>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</si>
  <si>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</si>
  <si>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</si>
  <si>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</si>
  <si>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</si>
  <si>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</si>
  <si>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</si>
  <si>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</si>
  <si>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</si>
  <si>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</si>
  <si>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</si>
  <si>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</si>
  <si>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</si>
  <si>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</si>
  <si>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</si>
  <si>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</si>
  <si>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</si>
  <si>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</si>
  <si>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</si>
  <si>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</si>
  <si>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</si>
  <si>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</si>
  <si>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</si>
  <si>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</si>
  <si>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</si>
  <si>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</si>
  <si>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</si>
  <si>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</si>
  <si>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</si>
  <si>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</si>
  <si>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</si>
  <si>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</si>
  <si>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</si>
  <si>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</si>
  <si>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</si>
  <si>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</si>
  <si>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</si>
  <si>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</si>
  <si>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</si>
  <si>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</si>
  <si>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</si>
  <si>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</si>
  <si>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</si>
  <si>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</si>
  <si>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</si>
  <si>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</si>
  <si>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</si>
  <si>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</si>
  <si>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</si>
  <si>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</si>
  <si>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</si>
  <si>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</si>
  <si>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</si>
  <si>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</si>
  <si>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</si>
  <si>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</si>
  <si>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</si>
  <si>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</si>
  <si>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</si>
  <si>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</si>
  <si>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</si>
  <si>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</si>
  <si>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</si>
  <si>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</si>
  <si>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</si>
  <si>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</si>
  <si>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</si>
  <si>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</si>
  <si>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</si>
  <si>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</si>
  <si>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</si>
  <si>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</si>
  <si>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</si>
  <si>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</si>
  <si>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</si>
  <si>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</si>
  <si>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</si>
  <si>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</si>
  <si>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</si>
  <si>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</si>
  <si>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</si>
  <si>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</si>
  <si>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</si>
  <si>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</si>
  <si>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</si>
  <si>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</si>
  <si>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</si>
  <si>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</si>
  <si>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</si>
  <si>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</si>
  <si>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</si>
  <si>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</si>
  <si>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</si>
  <si>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</si>
  <si>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</si>
  <si>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</si>
  <si>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</si>
  <si>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</si>
  <si>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</si>
  <si>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</si>
  <si>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</si>
  <si>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</si>
  <si>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</si>
  <si>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</si>
  <si>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</si>
  <si>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</si>
  <si>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</si>
  <si>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</si>
  <si>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</si>
  <si>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</si>
  <si>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</si>
  <si>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</si>
  <si>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</si>
  <si>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</si>
  <si>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</si>
  <si>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</si>
  <si>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</si>
  <si>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</si>
  <si>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</si>
  <si>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</si>
  <si>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</si>
  <si>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</si>
  <si>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</si>
  <si>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</si>
  <si>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</si>
  <si>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</si>
  <si>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</si>
  <si>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</si>
  <si>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</si>
  <si>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</si>
  <si>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</si>
  <si>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</si>
  <si>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</si>
  <si>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</si>
  <si>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</si>
  <si>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</si>
  <si>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</si>
  <si>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</si>
  <si>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</si>
  <si>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</si>
  <si>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</si>
  <si>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</si>
  <si>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</si>
  <si>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</si>
  <si>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</si>
  <si>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</si>
  <si>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</si>
  <si>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</si>
  <si>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</si>
  <si>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</si>
  <si>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</si>
  <si>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</si>
  <si>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</si>
  <si>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</si>
  <si>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</si>
  <si>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</si>
  <si>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</si>
  <si>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</si>
  <si>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</si>
  <si>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</si>
  <si>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</si>
  <si>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</si>
  <si>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</si>
  <si>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</si>
  <si>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</si>
  <si>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</si>
  <si>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</si>
  <si>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</si>
  <si>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</si>
  <si>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</si>
  <si>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</si>
  <si>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</si>
  <si>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</si>
  <si>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</si>
  <si>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</si>
  <si>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</si>
  <si>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</si>
  <si>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</si>
  <si>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</si>
  <si>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</si>
  <si>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</si>
  <si>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</si>
  <si>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</si>
  <si>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</si>
  <si>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</si>
  <si>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</si>
  <si>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</si>
  <si>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</si>
  <si>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</si>
  <si>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</si>
  <si>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</si>
  <si>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</si>
  <si>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</si>
  <si>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</si>
  <si>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</si>
  <si>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</si>
  <si>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</si>
  <si>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</si>
  <si>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</si>
  <si>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</si>
  <si>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</si>
  <si>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</si>
  <si>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</si>
  <si>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</si>
  <si>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</si>
  <si>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</si>
  <si>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</si>
  <si>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</si>
  <si>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</si>
  <si>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</si>
  <si>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</si>
  <si>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</si>
  <si>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</si>
  <si>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</si>
  <si>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</si>
  <si>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</si>
  <si>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</si>
  <si>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</si>
  <si>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</si>
  <si>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</si>
  <si>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</si>
  <si>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</si>
  <si>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</si>
  <si>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</si>
  <si>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</si>
  <si>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</si>
  <si>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</si>
  <si>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</si>
  <si>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</si>
  <si>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</si>
  <si>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</si>
  <si>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</si>
  <si>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</si>
  <si>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</si>
  <si>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</si>
  <si>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</si>
  <si>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</si>
  <si>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</si>
  <si>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</si>
  <si>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</si>
  <si>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</si>
  <si>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</si>
  <si>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</si>
  <si>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</si>
  <si>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</si>
  <si>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</si>
  <si>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</si>
  <si>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</si>
  <si>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</si>
  <si>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</si>
  <si>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</si>
  <si>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</si>
  <si>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</si>
  <si>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</si>
  <si>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</si>
  <si>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</si>
  <si>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</si>
  <si>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</si>
  <si>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</si>
  <si>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</si>
  <si>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</si>
  <si>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</si>
  <si>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</si>
  <si>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</si>
  <si>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</si>
  <si>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</si>
  <si>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</si>
  <si>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</si>
  <si>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</si>
  <si>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</si>
  <si>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</si>
  <si>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</si>
  <si>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</si>
  <si>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</si>
  <si>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</si>
  <si>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</si>
  <si>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</si>
  <si>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</si>
  <si>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</si>
  <si>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</si>
  <si>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</si>
  <si>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</si>
  <si>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</si>
  <si>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</si>
  <si>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</si>
  <si>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</si>
  <si>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</si>
  <si>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</si>
  <si>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</si>
  <si>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</si>
  <si>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</si>
  <si>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</si>
  <si>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</si>
  <si>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</si>
  <si>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</si>
  <si>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</si>
  <si>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</si>
  <si>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</si>
  <si>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</si>
  <si>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</si>
  <si>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</si>
  <si>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</si>
  <si>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</si>
  <si>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</si>
  <si>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</si>
  <si>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</si>
  <si>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</si>
  <si>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</si>
  <si>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</si>
  <si>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</si>
  <si>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</si>
  <si>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</si>
  <si>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</si>
  <si>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</si>
  <si>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</si>
  <si>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</si>
  <si>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</si>
  <si>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</si>
  <si>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</si>
  <si>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</si>
  <si>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</si>
  <si>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</si>
  <si>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</si>
  <si>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</si>
  <si>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</si>
  <si>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</si>
  <si>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</si>
  <si>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</si>
  <si>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</si>
  <si>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</si>
  <si>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</si>
  <si>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</si>
  <si>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</si>
  <si>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</si>
  <si>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</si>
  <si>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</si>
  <si>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</si>
  <si>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</si>
  <si>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</si>
  <si>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</si>
  <si>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</si>
  <si>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</si>
  <si>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</si>
  <si>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</si>
  <si>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</si>
  <si>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</si>
  <si>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</si>
  <si>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</si>
  <si>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</si>
  <si>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</si>
  <si>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</si>
  <si>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</si>
  <si>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</si>
  <si>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</si>
  <si>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</si>
  <si>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</si>
  <si>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</si>
  <si>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</si>
  <si>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</si>
  <si>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</si>
  <si>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</si>
  <si>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</si>
  <si>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</si>
  <si>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</si>
  <si>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</si>
  <si>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</si>
  <si>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</si>
  <si>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</si>
  <si>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</si>
  <si>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</si>
  <si>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</si>
  <si>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</si>
  <si>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</si>
  <si>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</si>
  <si>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</si>
  <si>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</si>
  <si>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</si>
  <si>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</si>
  <si>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</si>
  <si>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</si>
  <si>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</si>
  <si>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</si>
  <si>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</si>
  <si>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</si>
  <si>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</si>
  <si>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</si>
  <si>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</si>
  <si>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</si>
  <si>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</si>
  <si>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</si>
  <si>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</si>
  <si>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</si>
  <si>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</si>
  <si>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</si>
  <si>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</si>
  <si>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</si>
  <si>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</si>
  <si>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</si>
  <si>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</si>
  <si>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</si>
  <si>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</si>
  <si>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</si>
  <si>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</si>
  <si>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</si>
  <si>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</si>
  <si>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</si>
  <si>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</si>
  <si>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</si>
  <si>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</si>
  <si>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</si>
  <si>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</si>
  <si>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</si>
  <si>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</si>
  <si>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</si>
  <si>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</si>
  <si>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</si>
  <si>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</si>
  <si>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</si>
  <si>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</si>
  <si>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</si>
  <si>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</si>
  <si>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</si>
  <si>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</si>
  <si>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</si>
  <si>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</si>
  <si>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</si>
  <si>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</si>
  <si>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</si>
  <si>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</si>
  <si>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</si>
  <si>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</si>
  <si>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</si>
  <si>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</si>
  <si>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</si>
  <si>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</si>
  <si>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</si>
  <si>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</si>
  <si>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</si>
  <si>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</si>
  <si>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</si>
  <si>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</si>
  <si>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</si>
  <si>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</si>
  <si>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</si>
  <si>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</si>
  <si>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</si>
  <si>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</si>
  <si>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</si>
  <si>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</si>
  <si>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</si>
  <si>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</si>
  <si>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</si>
  <si>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</si>
  <si>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</si>
  <si>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</si>
  <si>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</si>
  <si>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</si>
  <si>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</si>
  <si>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</si>
  <si>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</si>
  <si>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</si>
  <si>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</si>
  <si>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</si>
  <si>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</si>
  <si>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</si>
  <si>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</si>
  <si>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</si>
  <si>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</si>
  <si>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</si>
  <si>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</si>
  <si>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</si>
  <si>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</si>
  <si>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</si>
  <si>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</si>
  <si>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</si>
  <si>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</si>
  <si>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</si>
  <si>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</si>
  <si>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</si>
  <si>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</si>
  <si>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</si>
  <si>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</si>
  <si>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</si>
  <si>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</si>
  <si>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</si>
  <si>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</si>
  <si>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</si>
  <si>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</si>
  <si>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</si>
  <si>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</si>
  <si>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</si>
  <si>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</si>
  <si>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</si>
  <si>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</si>
  <si>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</si>
  <si>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</si>
  <si>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</si>
  <si>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</si>
  <si>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</si>
  <si>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</si>
  <si>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</si>
  <si>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</si>
  <si>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</si>
  <si>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</si>
  <si>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</si>
  <si>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</si>
  <si>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</si>
  <si>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</si>
  <si>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</si>
  <si>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</si>
  <si>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</si>
  <si>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</si>
  <si>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</si>
  <si>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</si>
  <si>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</si>
  <si>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</si>
  <si>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</si>
  <si>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</si>
  <si>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</si>
  <si>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</si>
  <si>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</si>
  <si>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</si>
  <si>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</si>
  <si>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</si>
  <si>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</si>
  <si>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</si>
  <si>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</si>
  <si>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</si>
  <si>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</si>
  <si>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</si>
  <si>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</si>
  <si>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</si>
  <si>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</si>
  <si>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</si>
  <si>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</si>
  <si>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</si>
  <si>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</si>
  <si>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</si>
  <si>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</si>
  <si>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</si>
  <si>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</si>
  <si>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</si>
  <si>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</si>
  <si>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</si>
  <si>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</si>
  <si>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</si>
  <si>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</si>
  <si>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</si>
  <si>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</si>
  <si>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</si>
  <si>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</si>
  <si>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</si>
  <si>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</si>
  <si>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</si>
  <si>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</si>
  <si>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</si>
  <si>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</si>
  <si>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</si>
  <si>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</si>
  <si>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</si>
  <si>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</si>
  <si>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</si>
  <si>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</si>
  <si>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</si>
  <si>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</si>
  <si>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</si>
  <si>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</si>
  <si>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</si>
  <si>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</si>
  <si>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</si>
  <si>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</si>
  <si>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</si>
  <si>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</si>
  <si>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</si>
  <si>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</si>
  <si>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</si>
  <si>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</si>
  <si>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</si>
  <si>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</si>
  <si>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</si>
  <si>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</si>
  <si>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</si>
  <si>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</si>
  <si>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</si>
  <si>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</si>
  <si>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</si>
  <si>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</si>
  <si>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</si>
  <si>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</si>
  <si>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</si>
  <si>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</si>
  <si>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</si>
  <si>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</si>
  <si>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</si>
  <si>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</si>
  <si>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</si>
  <si>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</si>
  <si>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</si>
  <si>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</si>
  <si>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</si>
  <si>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</si>
  <si>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</si>
  <si>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</si>
  <si>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</si>
  <si>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</si>
  <si>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</si>
  <si>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</si>
  <si>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</si>
  <si>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</si>
  <si>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</si>
  <si>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</si>
  <si>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</si>
  <si>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</si>
  <si>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</si>
  <si>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</si>
  <si>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</si>
  <si>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</si>
  <si>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</si>
  <si>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</si>
  <si>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</si>
  <si>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</si>
  <si>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</si>
  <si>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</si>
  <si>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</si>
  <si>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</si>
  <si>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</si>
  <si>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</si>
  <si>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</si>
  <si>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</si>
  <si>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</si>
  <si>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</si>
  <si>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</si>
  <si>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</si>
  <si>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</si>
  <si>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</si>
  <si>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</si>
  <si>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</si>
  <si>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</si>
  <si>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</si>
  <si>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</si>
  <si>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</si>
  <si>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</si>
  <si>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</si>
  <si>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</si>
  <si>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</si>
  <si>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</si>
  <si>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</si>
  <si>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</si>
  <si>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</si>
  <si>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</si>
  <si>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</si>
  <si>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</si>
  <si>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</si>
  <si>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</si>
  <si>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</si>
  <si>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</si>
  <si>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</si>
  <si>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</si>
  <si>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</si>
  <si>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</si>
  <si>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</si>
  <si>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</si>
  <si>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</si>
  <si>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</si>
  <si>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</si>
  <si>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</si>
  <si>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</si>
  <si>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</si>
  <si>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</si>
  <si>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</si>
  <si>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</si>
  <si>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</si>
  <si>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</si>
  <si>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</si>
  <si>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</si>
  <si>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</si>
  <si>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</si>
  <si>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</si>
  <si>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</si>
  <si>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</si>
  <si>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</si>
  <si>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</si>
  <si>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</si>
  <si>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</si>
  <si>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</si>
  <si>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</si>
  <si>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</si>
  <si>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</si>
  <si>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</si>
  <si>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</si>
  <si>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</si>
  <si>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</si>
  <si>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</si>
  <si>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</si>
  <si>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</si>
  <si>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</si>
  <si>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</si>
  <si>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</si>
  <si>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</si>
  <si>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</si>
  <si>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</si>
  <si>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</si>
  <si>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</si>
  <si>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</si>
  <si>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</si>
  <si>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</si>
  <si>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</si>
  <si>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</si>
  <si>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</si>
  <si>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</si>
  <si>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</si>
  <si>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</si>
  <si>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</si>
  <si>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</si>
  <si>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</si>
  <si>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</si>
  <si>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</si>
  <si>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</si>
  <si>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</si>
  <si>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</si>
  <si>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</si>
  <si>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</si>
  <si>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</si>
  <si>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</si>
  <si>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</si>
  <si>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</si>
  <si>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</si>
  <si>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</si>
  <si>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</si>
  <si>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</si>
  <si>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</si>
  <si>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</si>
  <si>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</si>
  <si>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</si>
  <si>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</si>
  <si>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</si>
  <si>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</si>
  <si>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</si>
  <si>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</si>
  <si>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</si>
  <si>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</si>
  <si>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</si>
  <si>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</si>
  <si>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</si>
  <si>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</si>
  <si>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</si>
  <si>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</si>
  <si>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</si>
  <si>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</si>
  <si>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</si>
  <si>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</si>
  <si>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</si>
  <si>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</si>
  <si>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</si>
  <si>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</si>
  <si>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</si>
  <si>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</si>
  <si>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</si>
  <si>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</si>
  <si>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</si>
  <si>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</si>
  <si>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</si>
  <si>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</si>
  <si>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</si>
  <si>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</si>
  <si>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</si>
  <si>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</si>
  <si>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</si>
  <si>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</si>
  <si>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</si>
  <si>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</si>
  <si>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</si>
  <si>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</si>
  <si>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</si>
  <si>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</si>
  <si>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</si>
  <si>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</si>
  <si>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</si>
  <si>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</si>
  <si>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</si>
  <si>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</si>
  <si>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</si>
  <si>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</si>
  <si>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</si>
  <si>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</si>
  <si>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</si>
  <si>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</si>
  <si>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</si>
  <si>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</si>
  <si>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</si>
  <si>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</si>
  <si>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</si>
  <si>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</si>
  <si>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</si>
  <si>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</si>
  <si>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</si>
  <si>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</si>
  <si>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</si>
  <si>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</si>
  <si>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</si>
  <si>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</si>
  <si>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</si>
  <si>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</si>
  <si>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</si>
  <si>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</si>
  <si>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</si>
  <si>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</si>
  <si>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</si>
  <si>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</si>
  <si>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</si>
  <si>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</si>
  <si>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</si>
  <si>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</si>
  <si>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</si>
  <si>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</si>
  <si>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</si>
  <si>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</si>
  <si>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</si>
  <si>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</si>
  <si>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</si>
  <si>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</si>
  <si>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</si>
  <si>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</si>
  <si>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</si>
  <si>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</si>
  <si>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</si>
  <si>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</si>
  <si>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</si>
  <si>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</si>
  <si>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</si>
  <si>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</si>
  <si>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</si>
  <si>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</si>
  <si>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</si>
  <si>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</si>
  <si>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</si>
  <si>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</si>
  <si>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</si>
  <si>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</si>
  <si>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</si>
  <si>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</si>
  <si>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</si>
  <si>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</si>
  <si>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</si>
  <si>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</si>
  <si>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</si>
  <si>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</si>
  <si>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</si>
  <si>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</si>
  <si>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</si>
  <si>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</si>
  <si>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</si>
  <si>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</si>
  <si>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</si>
  <si>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</si>
  <si>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</si>
  <si>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</si>
  <si>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</si>
  <si>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</si>
  <si>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</si>
  <si>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</si>
  <si>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</si>
  <si>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</si>
  <si>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</si>
  <si>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</si>
  <si>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</si>
  <si>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</si>
  <si>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</si>
  <si>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</si>
  <si>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</si>
  <si>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</si>
  <si>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</si>
  <si>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</si>
  <si>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</si>
  <si>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</si>
  <si>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</si>
  <si>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</si>
  <si>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</si>
  <si>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</si>
  <si>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</si>
  <si>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</si>
  <si>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</si>
  <si>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</si>
  <si>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</si>
  <si>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</si>
  <si>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</si>
  <si>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</si>
  <si>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</si>
  <si>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</si>
  <si>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</si>
  <si>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</si>
  <si>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</si>
  <si>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</si>
  <si>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</si>
  <si>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</si>
  <si>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</si>
  <si>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</si>
  <si>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</si>
  <si>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</si>
  <si>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</si>
  <si>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</si>
  <si>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</si>
  <si>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</si>
  <si>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</si>
  <si>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</si>
  <si>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</si>
  <si>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</si>
  <si>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</si>
  <si>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</si>
  <si>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</si>
  <si>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</si>
  <si>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</si>
  <si>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</si>
  <si>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</si>
  <si>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</si>
  <si>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</si>
  <si>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</si>
  <si>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</si>
  <si>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</si>
  <si>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</si>
  <si>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</si>
  <si>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</si>
  <si>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</si>
  <si>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</si>
  <si>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</si>
  <si>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</si>
  <si>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</si>
  <si>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</si>
  <si>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</si>
  <si>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</si>
  <si>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</si>
  <si>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</si>
  <si>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</si>
  <si>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</si>
  <si>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</si>
  <si>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</si>
  <si>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</si>
  <si>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</si>
  <si>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</si>
  <si>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</si>
  <si>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</si>
  <si>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</si>
  <si>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</si>
  <si>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</si>
  <si>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</si>
  <si>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</si>
  <si>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</si>
  <si>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</si>
  <si>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</si>
  <si>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</si>
  <si>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</si>
  <si>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</si>
  <si>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</si>
  <si>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</si>
  <si>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</si>
  <si>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</si>
  <si>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</si>
  <si>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</si>
  <si>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</si>
  <si>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</si>
  <si>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</si>
  <si>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</si>
  <si>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</si>
  <si>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</si>
  <si>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</si>
  <si>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</si>
  <si>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</si>
  <si>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</si>
  <si>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</si>
  <si>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</si>
  <si>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</si>
  <si>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</si>
  <si>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</si>
  <si>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</si>
  <si>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</si>
  <si>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</si>
  <si>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</si>
  <si>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</si>
  <si>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</si>
  <si>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</si>
  <si>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</si>
  <si>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</si>
  <si>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</si>
  <si>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</si>
  <si>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</si>
  <si>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</si>
  <si>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</si>
  <si>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</si>
  <si>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</si>
  <si>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</si>
  <si>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</si>
  <si>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</si>
  <si>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</si>
  <si>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</si>
  <si>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</si>
  <si>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</si>
  <si>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</si>
  <si>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</si>
  <si>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</si>
  <si>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</si>
  <si>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</si>
  <si>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</si>
  <si>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</si>
  <si>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</si>
  <si>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</si>
  <si>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</si>
  <si>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</si>
  <si>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</si>
  <si>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</si>
  <si>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</si>
  <si>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</si>
  <si>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</si>
  <si>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</si>
  <si>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</si>
  <si>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</si>
  <si>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</si>
  <si>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</si>
  <si>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</si>
  <si>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</si>
  <si>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</si>
  <si>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</si>
  <si>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</si>
  <si>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</si>
  <si>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</si>
  <si>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</si>
  <si>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</si>
  <si>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</si>
  <si>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</si>
  <si>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</si>
  <si>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</si>
  <si>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</si>
  <si>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</si>
  <si>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</si>
  <si>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</si>
  <si>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</si>
  <si>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</si>
  <si>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</si>
  <si>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</si>
  <si>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</si>
  <si>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</si>
  <si>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</si>
  <si>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</si>
  <si>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</si>
  <si>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</si>
  <si>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</si>
  <si>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</si>
  <si>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</si>
  <si>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</si>
  <si>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</si>
  <si>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</si>
  <si>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</si>
  <si>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</si>
  <si>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</si>
  <si>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</si>
  <si>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</si>
  <si>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</si>
  <si>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</si>
  <si>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</si>
  <si>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</si>
  <si>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</si>
  <si>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</si>
  <si>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</si>
  <si>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</si>
  <si>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</si>
  <si>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</si>
  <si>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</si>
  <si>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</si>
  <si>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</si>
  <si>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</si>
  <si>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</si>
  <si>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</si>
  <si>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</si>
  <si>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</si>
  <si>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</si>
  <si>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</si>
  <si>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</si>
  <si>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</si>
  <si>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</si>
  <si>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</si>
  <si>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</si>
  <si>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</si>
  <si>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</si>
  <si>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</si>
  <si>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</si>
  <si>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</si>
  <si>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</si>
  <si>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</si>
  <si>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</si>
  <si>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</si>
  <si>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</si>
  <si>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</si>
  <si>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</si>
  <si>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</si>
  <si>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</si>
  <si>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</si>
  <si>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</si>
  <si>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</si>
  <si>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</si>
  <si>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</si>
  <si>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</si>
  <si>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</si>
  <si>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</si>
  <si>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</si>
  <si>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</si>
  <si>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</si>
  <si>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</si>
  <si>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</si>
  <si>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</si>
  <si>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</si>
  <si>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</si>
  <si>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</si>
  <si>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</si>
  <si>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</si>
  <si>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</si>
  <si>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</si>
  <si>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</si>
  <si>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</si>
  <si>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</si>
  <si>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</si>
  <si>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</si>
  <si>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</si>
  <si>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</si>
  <si>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</si>
  <si>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</si>
  <si>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</si>
  <si>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</si>
  <si>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</si>
  <si>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</si>
  <si>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</si>
  <si>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</si>
  <si>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</si>
  <si>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</si>
  <si>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</si>
  <si>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</si>
  <si>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</si>
  <si>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</si>
  <si>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</si>
  <si>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</si>
  <si>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</si>
  <si>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</si>
  <si>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</si>
  <si>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</si>
  <si>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</si>
  <si>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</si>
  <si>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</si>
  <si>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</si>
  <si>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</si>
  <si>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</si>
  <si>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</si>
  <si>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</si>
  <si>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</si>
  <si>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</si>
  <si>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</si>
  <si>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</si>
  <si>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</si>
  <si>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</si>
  <si>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</si>
  <si>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</si>
  <si>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</si>
  <si>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</si>
  <si>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</si>
  <si>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</si>
  <si>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</si>
  <si>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</si>
  <si>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</si>
  <si>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</si>
  <si>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</si>
  <si>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</si>
  <si>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</si>
  <si>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</si>
  <si>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</si>
  <si>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</si>
  <si>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</si>
  <si>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</si>
  <si>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</si>
  <si>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</si>
  <si>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</si>
  <si>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</si>
  <si>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</si>
  <si>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</si>
  <si>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</si>
  <si>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</si>
  <si>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</si>
  <si>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</si>
  <si>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</si>
  <si>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</si>
  <si>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</si>
  <si>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</si>
  <si>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</si>
  <si>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</si>
  <si>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</si>
  <si>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</si>
  <si>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</si>
  <si>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</si>
  <si>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</si>
  <si>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</si>
  <si>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</si>
  <si>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</si>
  <si>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</si>
  <si>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</si>
  <si>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</si>
  <si>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</si>
  <si>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</si>
  <si>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</si>
  <si>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</si>
  <si>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</si>
  <si>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</si>
  <si>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</si>
  <si>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</si>
  <si>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</si>
  <si>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</si>
  <si>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</si>
  <si>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</si>
  <si>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</si>
  <si>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</si>
  <si>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</si>
  <si>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</si>
  <si>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</si>
  <si>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</si>
  <si>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</si>
  <si>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</si>
  <si>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</si>
  <si>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</si>
  <si>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</si>
  <si>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</si>
  <si>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</si>
  <si>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</si>
  <si>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</si>
  <si>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</si>
  <si>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</si>
  <si>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</si>
  <si>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</si>
  <si>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</si>
  <si>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</si>
  <si>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</si>
  <si>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</si>
  <si>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</si>
  <si>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</si>
  <si>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</si>
  <si>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</si>
  <si>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</si>
  <si>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</si>
  <si>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</si>
  <si>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</si>
  <si>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</si>
  <si>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</si>
  <si>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</si>
  <si>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</si>
  <si>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</si>
  <si>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</si>
  <si>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</si>
  <si>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</si>
  <si>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</si>
  <si>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</si>
  <si>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</si>
  <si>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</si>
  <si>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</si>
  <si>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</si>
  <si>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</si>
  <si>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</si>
  <si>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</si>
  <si>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</si>
  <si>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</si>
  <si>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</si>
  <si>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</si>
  <si>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</si>
  <si>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</si>
  <si>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</si>
  <si>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</si>
  <si>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</si>
  <si>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</si>
  <si>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</si>
  <si>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</si>
  <si>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</si>
  <si>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</si>
  <si>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</si>
  <si>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</si>
  <si>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</si>
  <si>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</si>
  <si>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</si>
  <si>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</si>
  <si>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</si>
  <si>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</si>
  <si>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</si>
  <si>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</si>
  <si>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</si>
  <si>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</si>
  <si>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</si>
  <si>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</si>
  <si>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</si>
  <si>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</si>
  <si>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</si>
  <si>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</si>
  <si>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</si>
  <si>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</si>
  <si>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</si>
  <si>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</si>
  <si>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</si>
  <si>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</si>
  <si>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</si>
  <si>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</si>
  <si>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</si>
  <si>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</si>
  <si>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</si>
  <si>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</si>
  <si>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</si>
  <si>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</si>
  <si>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</si>
  <si>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</si>
  <si>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</si>
  <si>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</si>
  <si>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</si>
  <si>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</si>
  <si>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</si>
  <si>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</si>
  <si>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</si>
  <si>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</si>
  <si>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</si>
  <si>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</si>
  <si>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</si>
  <si>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</si>
  <si>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</si>
  <si>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</si>
  <si>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</si>
  <si>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</si>
  <si>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</si>
  <si>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</si>
  <si>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</si>
  <si>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</si>
  <si>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</si>
  <si>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</si>
  <si>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</si>
  <si>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</si>
  <si>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</si>
  <si>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</si>
  <si>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</si>
  <si>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</si>
  <si>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</si>
  <si>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</si>
  <si>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</si>
  <si>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</si>
  <si>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</si>
  <si>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</si>
  <si>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</si>
  <si>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</si>
  <si>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</si>
  <si>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</si>
  <si>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</si>
  <si>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</si>
  <si>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</si>
  <si>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</si>
  <si>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</si>
  <si>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</si>
  <si>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</si>
  <si>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</si>
  <si>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</si>
  <si>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</si>
  <si>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</si>
  <si>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</si>
  <si>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</si>
  <si>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</si>
  <si>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</si>
  <si>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</si>
  <si>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</si>
  <si>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</si>
  <si>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</si>
  <si>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</si>
  <si>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</si>
  <si>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</si>
  <si>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</si>
  <si>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</si>
  <si>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</si>
  <si>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</si>
  <si>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</si>
  <si>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</si>
  <si>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</si>
  <si>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</si>
  <si>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</si>
  <si>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</si>
  <si>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</si>
  <si>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</si>
  <si>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</si>
  <si>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</si>
  <si>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</si>
  <si>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</si>
  <si>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</si>
  <si>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</si>
  <si>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</si>
  <si>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</si>
  <si>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</si>
  <si>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</si>
  <si>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</si>
  <si>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</si>
  <si>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</si>
  <si>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</si>
  <si>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</si>
  <si>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</si>
  <si>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</si>
  <si>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</si>
  <si>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</si>
  <si>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</si>
  <si>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</si>
  <si>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</si>
  <si>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</si>
  <si>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</si>
  <si>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</si>
  <si>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</si>
  <si>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</si>
  <si>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</si>
  <si>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</si>
  <si>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</si>
  <si>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</si>
  <si>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</si>
  <si>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</si>
  <si>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</si>
  <si>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</si>
  <si>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</si>
  <si>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</si>
  <si>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</si>
  <si>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</si>
  <si>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</si>
  <si>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</si>
  <si>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</si>
  <si>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</si>
  <si>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</si>
  <si>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</si>
  <si>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</si>
  <si>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</si>
  <si>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</si>
  <si>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</si>
  <si>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</si>
  <si>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</si>
  <si>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</si>
  <si>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</si>
  <si>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</si>
  <si>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</si>
  <si>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</si>
  <si>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</si>
  <si>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</si>
  <si>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</si>
  <si>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</si>
  <si>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</si>
  <si>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</si>
  <si>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</si>
  <si>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</si>
  <si>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</si>
  <si>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</si>
  <si>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</si>
  <si>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</si>
  <si>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</si>
  <si>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</si>
  <si>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</si>
  <si>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</si>
  <si>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</si>
  <si>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</si>
  <si>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</si>
  <si>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</si>
  <si>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</si>
  <si>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</si>
  <si>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</si>
  <si>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</si>
  <si>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</si>
  <si>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</si>
  <si>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</si>
  <si>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</si>
  <si>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</si>
  <si>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</si>
  <si>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</si>
  <si>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</si>
  <si>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</si>
  <si>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</si>
  <si>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</si>
  <si>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</si>
  <si>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</si>
  <si>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</si>
  <si>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</si>
  <si>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</si>
  <si>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</si>
  <si>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</si>
  <si>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</si>
  <si>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</si>
  <si>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</si>
  <si>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</si>
  <si>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</si>
  <si>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</si>
  <si>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</si>
  <si>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</si>
  <si>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</si>
  <si>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</si>
  <si>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</si>
  <si>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</si>
  <si>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</si>
  <si>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</si>
  <si>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</si>
  <si>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</si>
  <si>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</si>
  <si>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</si>
  <si>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</si>
  <si>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</si>
  <si>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</si>
  <si>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</si>
  <si>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</si>
  <si>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</si>
  <si>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</si>
  <si>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</si>
  <si>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</si>
  <si>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</si>
  <si>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</si>
  <si>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</si>
  <si>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</si>
  <si>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</si>
  <si>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</si>
  <si>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</si>
  <si>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</si>
  <si>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</si>
  <si>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</si>
  <si>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</si>
  <si>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</si>
  <si>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</si>
  <si>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</si>
  <si>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</si>
  <si>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</si>
  <si>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</si>
  <si>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</si>
  <si>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</si>
  <si>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</si>
  <si>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</si>
  <si>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</si>
  <si>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</si>
  <si>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</si>
  <si>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</si>
  <si>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</si>
  <si>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</si>
  <si>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</si>
  <si>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</si>
  <si>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</si>
  <si>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</si>
  <si>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</si>
  <si>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</si>
  <si>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</si>
  <si>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</si>
  <si>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</si>
  <si>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</si>
  <si>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</si>
  <si>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</si>
  <si>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</si>
  <si>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</si>
  <si>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</si>
  <si>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</si>
  <si>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</si>
  <si>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</si>
  <si>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</si>
  <si>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</si>
  <si>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</si>
  <si>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</si>
  <si>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</si>
  <si>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</si>
  <si>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</si>
  <si>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</si>
  <si>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</si>
  <si>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</si>
  <si>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</si>
  <si>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</si>
  <si>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</si>
  <si>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</si>
  <si>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</si>
  <si>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</si>
  <si>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</si>
  <si>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</si>
  <si>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</si>
  <si>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</si>
  <si>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</si>
  <si>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</si>
  <si>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</si>
  <si>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</si>
  <si>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</si>
  <si>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</si>
  <si>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</si>
  <si>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</si>
  <si>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</si>
  <si>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</si>
  <si>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</si>
  <si>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</si>
  <si>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</si>
  <si>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</si>
  <si>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</si>
  <si>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</si>
  <si>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</si>
  <si>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</si>
  <si>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</si>
  <si>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</si>
  <si>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</si>
  <si>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</si>
  <si>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</si>
  <si>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</si>
  <si>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</si>
  <si>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</si>
  <si>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</si>
  <si>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</si>
  <si>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</si>
  <si>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</si>
  <si>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</si>
  <si>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</si>
  <si>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</si>
  <si>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</si>
  <si>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</si>
  <si>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</si>
  <si>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</si>
  <si>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</si>
  <si>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</si>
  <si>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</si>
  <si>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</si>
  <si>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</si>
  <si>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</si>
  <si>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</si>
  <si>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</si>
  <si>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</si>
  <si>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</si>
  <si>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</si>
  <si>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</si>
  <si>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</si>
  <si>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</si>
  <si>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</si>
  <si>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</si>
  <si>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</si>
  <si>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</si>
  <si>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</si>
  <si>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</si>
  <si>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</si>
  <si>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</si>
  <si>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</si>
  <si>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</si>
  <si>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</si>
  <si>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</si>
  <si>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</si>
  <si>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</si>
  <si>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</si>
  <si>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</si>
  <si>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</si>
  <si>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</si>
  <si>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</si>
  <si>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</si>
  <si>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</si>
  <si>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</si>
  <si>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</si>
  <si>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</si>
  <si>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</si>
  <si>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</si>
  <si>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</si>
  <si>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</si>
  <si>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</si>
  <si>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</si>
  <si>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</si>
  <si>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</si>
  <si>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</si>
  <si>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</si>
  <si>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</si>
  <si>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</si>
  <si>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</si>
  <si>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</si>
  <si>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</si>
  <si>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</si>
  <si>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</si>
  <si>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</si>
  <si>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</si>
  <si>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</si>
  <si>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</si>
  <si>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</si>
  <si>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</si>
  <si>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</si>
  <si>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</si>
  <si>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</si>
  <si>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</si>
  <si>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</si>
  <si>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</si>
  <si>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</si>
  <si>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</si>
  <si>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</si>
  <si>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</si>
  <si>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</si>
  <si>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</si>
  <si>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</si>
  <si>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</si>
  <si>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</si>
  <si>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</si>
  <si>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</si>
  <si>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</si>
  <si>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</si>
  <si>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</si>
  <si>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</si>
  <si>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</si>
  <si>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</si>
  <si>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</si>
  <si>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</si>
  <si>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</si>
  <si>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</si>
  <si>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</si>
  <si>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</si>
  <si>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</si>
  <si>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</si>
  <si>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</si>
  <si>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</si>
  <si>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</si>
  <si>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</si>
  <si>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</si>
  <si>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</si>
  <si>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</si>
  <si>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</si>
  <si>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</si>
  <si>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</si>
  <si>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</si>
  <si>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</si>
  <si>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</si>
  <si>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</si>
  <si>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</si>
  <si>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</si>
  <si>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</si>
  <si>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</si>
  <si>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</si>
  <si>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</si>
  <si>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</si>
  <si>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</si>
  <si>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</si>
  <si>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</si>
  <si>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</si>
  <si>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</si>
  <si>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</si>
  <si>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</si>
  <si>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</si>
  <si>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</si>
  <si>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</si>
  <si>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</si>
  <si>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</si>
  <si>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</si>
  <si>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</si>
  <si>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</si>
  <si>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</si>
  <si>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</si>
  <si>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</si>
  <si>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</si>
  <si>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</si>
  <si>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</si>
  <si>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</si>
  <si>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</si>
  <si>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</si>
  <si>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</si>
  <si>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</si>
  <si>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</si>
  <si>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</si>
  <si>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</si>
  <si>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</si>
  <si>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</si>
  <si>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</si>
  <si>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</si>
  <si>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</si>
  <si>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</si>
  <si>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</si>
  <si>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</si>
  <si>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</si>
  <si>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</si>
  <si>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</si>
  <si>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</si>
  <si>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</si>
  <si>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</si>
  <si>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</si>
  <si>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</si>
  <si>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</si>
  <si>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</si>
  <si>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</si>
  <si>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</si>
  <si>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</si>
  <si>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</si>
  <si>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</si>
  <si>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</si>
  <si>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</si>
  <si>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</si>
  <si>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</si>
  <si>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</si>
  <si>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</si>
  <si>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</si>
  <si>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</si>
  <si>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</si>
  <si>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</si>
  <si>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</si>
  <si>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</si>
  <si>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</si>
  <si>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</si>
  <si>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</si>
  <si>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</si>
  <si>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</si>
  <si>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</si>
  <si>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</si>
  <si>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</si>
  <si>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</si>
  <si>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</si>
  <si>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</si>
  <si>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</si>
  <si>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</si>
  <si>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</si>
  <si>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</si>
  <si>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</si>
  <si>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</si>
  <si>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</si>
  <si>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</si>
  <si>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</si>
  <si>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</si>
  <si>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</si>
  <si>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</si>
  <si>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</si>
  <si>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</si>
  <si>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</si>
  <si>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</si>
  <si>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</si>
  <si>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</si>
  <si>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</si>
  <si>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</si>
  <si>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</si>
  <si>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</si>
  <si>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</si>
  <si>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</si>
  <si>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</si>
  <si>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</si>
  <si>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</si>
  <si>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</si>
  <si>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</si>
  <si>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</si>
  <si>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</si>
  <si>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</si>
  <si>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</si>
  <si>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</si>
  <si>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</si>
  <si>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</si>
  <si>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</si>
  <si>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</si>
  <si>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</si>
  <si>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</si>
  <si>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</si>
  <si>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</si>
  <si>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</si>
  <si>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</si>
  <si>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</si>
  <si>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</si>
  <si>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</si>
  <si>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</si>
  <si>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</si>
  <si>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</si>
  <si>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</si>
  <si>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</si>
  <si>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</si>
  <si>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</si>
  <si>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</si>
  <si>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</si>
  <si>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</si>
  <si>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</si>
  <si>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</si>
  <si>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</si>
  <si>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</si>
  <si>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</si>
  <si>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</si>
  <si>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</si>
  <si>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</si>
  <si>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</si>
  <si>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</si>
  <si>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</si>
  <si>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</si>
  <si>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</si>
  <si>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</si>
  <si>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</si>
  <si>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</si>
  <si>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</si>
  <si>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</si>
  <si>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</si>
  <si>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</si>
  <si>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</si>
  <si>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</si>
  <si>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</si>
  <si>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</si>
  <si>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</si>
  <si>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</si>
  <si>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</si>
  <si>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</si>
  <si>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</si>
  <si>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</si>
  <si>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</si>
  <si>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</si>
  <si>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</si>
  <si>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</si>
  <si>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</si>
  <si>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</si>
  <si>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</si>
  <si>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</si>
  <si>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</si>
  <si>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</si>
  <si>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</si>
  <si>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</si>
  <si>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</si>
  <si>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</si>
  <si>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</si>
  <si>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</si>
  <si>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</si>
  <si>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</si>
  <si>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</si>
  <si>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</si>
  <si>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</si>
  <si>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</si>
  <si>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</si>
  <si>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</si>
  <si>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</si>
  <si>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</si>
  <si>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</si>
  <si>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</si>
  <si>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</si>
  <si>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</si>
  <si>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</si>
  <si>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</si>
  <si>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</si>
  <si>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</si>
  <si>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</si>
  <si>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</si>
  <si>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</si>
  <si>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</si>
  <si>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</si>
  <si>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</si>
  <si>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</si>
  <si>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</si>
  <si>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</si>
  <si>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</si>
  <si>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</si>
  <si>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</si>
  <si>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</si>
  <si>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</si>
  <si>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</si>
  <si>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</si>
  <si>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</si>
  <si>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</si>
  <si>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</si>
  <si>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</si>
  <si>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</si>
  <si>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</si>
  <si>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</si>
  <si>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</si>
  <si>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</si>
  <si>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</si>
  <si>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</si>
  <si>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</si>
  <si>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</si>
  <si>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</si>
  <si>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</si>
  <si>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</si>
  <si>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</si>
  <si>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</si>
  <si>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</si>
  <si>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</si>
  <si>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</si>
  <si>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</si>
  <si>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</si>
  <si>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</si>
  <si>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</si>
  <si>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</si>
  <si>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</si>
  <si>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</si>
  <si>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</si>
  <si>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</si>
  <si>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</si>
  <si>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</si>
  <si>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</si>
  <si>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</si>
  <si>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</si>
  <si>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</si>
  <si>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</si>
  <si>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</si>
  <si>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</si>
  <si>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</si>
  <si>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</si>
  <si>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</si>
  <si>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</si>
  <si>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</si>
  <si>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</si>
  <si>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</si>
  <si>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</si>
  <si>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</si>
  <si>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</si>
  <si>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</si>
  <si>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</si>
  <si>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</si>
  <si>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</si>
  <si>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</si>
  <si>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</si>
  <si>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</si>
  <si>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</si>
  <si>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</si>
  <si>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</si>
  <si>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</si>
  <si>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</si>
  <si>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</si>
  <si>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</si>
  <si>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</si>
  <si>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</si>
  <si>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</si>
  <si>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</si>
  <si>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</si>
  <si>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</si>
  <si>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</si>
  <si>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</si>
  <si>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</si>
  <si>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</si>
  <si>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</si>
  <si>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</si>
  <si>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</si>
  <si>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</si>
  <si>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</si>
  <si>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</si>
  <si>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</si>
  <si>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</si>
  <si>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</si>
  <si>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</si>
  <si>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</si>
  <si>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</si>
  <si>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</si>
  <si>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</si>
  <si>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</si>
  <si>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</si>
  <si>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</si>
  <si>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</si>
  <si>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</si>
  <si>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</si>
  <si>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</si>
  <si>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</si>
  <si>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</si>
  <si>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</si>
  <si>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</si>
  <si>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</si>
  <si>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</si>
  <si>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</si>
  <si>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</si>
  <si>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</si>
  <si>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</si>
  <si>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</si>
  <si>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</si>
  <si>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</si>
  <si>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</si>
  <si>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</si>
  <si>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</si>
  <si>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</si>
  <si>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</si>
  <si>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</si>
  <si>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</si>
  <si>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</si>
  <si>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</si>
  <si>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</si>
  <si>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</si>
  <si>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</si>
  <si>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</si>
  <si>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</si>
  <si>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</si>
  <si>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</si>
  <si>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</si>
  <si>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</si>
  <si>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</si>
  <si>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</si>
  <si>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</si>
  <si>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</si>
  <si>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</si>
  <si>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</si>
  <si>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</si>
  <si>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</si>
  <si>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</si>
  <si>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</si>
  <si>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</si>
  <si>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</si>
  <si>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</si>
  <si>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</si>
  <si>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</si>
  <si>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</si>
  <si>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</si>
  <si>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</si>
  <si>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</si>
  <si>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</si>
  <si>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</si>
  <si>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</si>
  <si>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</si>
  <si>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</si>
  <si>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</si>
  <si>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</si>
  <si>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</si>
  <si>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</si>
  <si>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</si>
  <si>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</si>
  <si>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</si>
  <si>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</si>
  <si>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</si>
  <si>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</si>
  <si>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</si>
  <si>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</si>
  <si>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</si>
  <si>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</si>
  <si>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</si>
  <si>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</si>
  <si>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</si>
  <si>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</si>
  <si>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</si>
  <si>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</si>
  <si>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</si>
  <si>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</si>
  <si>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</si>
  <si>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</si>
  <si>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</si>
  <si>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</si>
  <si>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</si>
  <si>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</si>
  <si>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</si>
  <si>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</si>
  <si>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</si>
  <si>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</si>
  <si>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</si>
  <si>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</si>
  <si>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</si>
  <si>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</si>
  <si>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</si>
  <si>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</si>
  <si>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</si>
  <si>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</si>
  <si>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</si>
  <si>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</si>
  <si>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</si>
  <si>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</si>
  <si>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</si>
  <si>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</si>
  <si>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</si>
  <si>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</si>
  <si>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</si>
  <si>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</si>
  <si>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</si>
  <si>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</si>
  <si>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</si>
  <si>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</si>
  <si>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</si>
  <si>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</si>
  <si>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</si>
  <si>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</si>
  <si>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</si>
  <si>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</si>
  <si>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</si>
  <si>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</si>
  <si>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</si>
  <si>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</si>
  <si>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</si>
  <si>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</si>
  <si>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</si>
  <si>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</si>
  <si>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</si>
  <si>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</si>
  <si>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</si>
  <si>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</si>
  <si>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</si>
  <si>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</si>
  <si>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</si>
  <si>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</si>
  <si>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</si>
  <si>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</si>
  <si>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</si>
  <si>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</si>
  <si>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</si>
  <si>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</si>
  <si>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</si>
  <si>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</si>
  <si>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</si>
  <si>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</si>
  <si>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</si>
  <si>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</si>
  <si>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</si>
  <si>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</si>
  <si>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</si>
  <si>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</si>
  <si>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</si>
  <si>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</si>
  <si>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</si>
  <si>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</si>
  <si>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</si>
  <si>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</si>
  <si>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</si>
  <si>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</si>
  <si>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</si>
  <si>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</si>
  <si>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</si>
  <si>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</si>
  <si>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</si>
  <si>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</si>
  <si>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</si>
  <si>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</si>
  <si>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</si>
  <si>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</si>
  <si>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</si>
  <si>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</si>
  <si>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</si>
  <si>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</si>
  <si>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</si>
  <si>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</si>
  <si>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</si>
  <si>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</si>
  <si>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</si>
  <si>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</si>
  <si>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</si>
  <si>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</si>
  <si>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</si>
  <si>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</si>
  <si>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</si>
  <si>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</si>
  <si>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</si>
  <si>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</si>
  <si>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</si>
  <si>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</si>
  <si>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</si>
  <si>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</si>
  <si>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</si>
  <si>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</si>
  <si>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</si>
  <si>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</si>
  <si>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</si>
  <si>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</si>
  <si>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</si>
  <si>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</si>
  <si>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</si>
  <si>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</si>
  <si>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</si>
  <si>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</si>
  <si>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</si>
  <si>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</si>
  <si>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</si>
  <si>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</si>
  <si>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</si>
  <si>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</si>
  <si>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</si>
  <si>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</si>
  <si>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</si>
  <si>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</si>
  <si>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</si>
  <si>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</si>
  <si>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</si>
  <si>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</si>
  <si>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</si>
  <si>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</si>
  <si>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</si>
  <si>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</si>
  <si>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</si>
  <si>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</si>
  <si>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</si>
  <si>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</si>
  <si>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</si>
  <si>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</si>
  <si>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</si>
  <si>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</si>
  <si>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</si>
  <si>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</si>
  <si>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</si>
  <si>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</si>
  <si>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</si>
  <si>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</si>
  <si>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</si>
  <si>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</si>
  <si>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</si>
  <si>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</si>
  <si>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</si>
  <si>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</si>
  <si>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</si>
  <si>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</si>
  <si>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</si>
  <si>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</si>
  <si>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</si>
  <si>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</si>
  <si>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</si>
  <si>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</si>
  <si>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</si>
  <si>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</si>
  <si>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</si>
  <si>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</si>
  <si>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</si>
  <si>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</si>
  <si>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</si>
  <si>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</si>
  <si>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</si>
  <si>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</si>
  <si>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</si>
  <si>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</si>
  <si>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</si>
  <si>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</si>
  <si>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</si>
  <si>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</si>
  <si>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</si>
  <si>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</si>
  <si>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</si>
  <si>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</si>
  <si>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</si>
  <si>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</si>
  <si>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</si>
  <si>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</si>
  <si>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</si>
  <si>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</si>
  <si>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</si>
  <si>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</si>
  <si>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</si>
  <si>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</si>
  <si>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</si>
  <si>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</si>
  <si>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</si>
  <si>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</si>
  <si>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</si>
  <si>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</si>
  <si>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</si>
  <si>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</si>
  <si>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</si>
  <si>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</si>
  <si>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</si>
  <si>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</si>
  <si>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</si>
  <si>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</si>
  <si>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</si>
  <si>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</si>
  <si>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</si>
  <si>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</si>
  <si>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</si>
  <si>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</si>
  <si>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</si>
  <si>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</si>
  <si>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</si>
  <si>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</si>
  <si>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</si>
  <si>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</si>
  <si>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</si>
  <si>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</si>
  <si>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</si>
  <si>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</si>
  <si>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</si>
  <si>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</si>
  <si>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</si>
  <si>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</si>
  <si>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</si>
  <si>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</si>
  <si>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</si>
  <si>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</si>
  <si>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</si>
  <si>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</si>
  <si>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</si>
  <si>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</si>
  <si>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</si>
  <si>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</si>
  <si>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</si>
  <si>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</si>
  <si>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</si>
  <si>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</si>
  <si>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</si>
  <si>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</si>
  <si>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</si>
  <si>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</si>
  <si>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</si>
  <si>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</si>
  <si>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</si>
  <si>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</si>
  <si>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</si>
  <si>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</si>
  <si>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</si>
  <si>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</si>
  <si>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</si>
  <si>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</si>
  <si>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</si>
  <si>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</si>
  <si>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</si>
  <si>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</si>
  <si>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</si>
  <si>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</si>
  <si>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</si>
  <si>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</si>
  <si>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</si>
  <si>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</si>
  <si>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</si>
  <si>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</si>
  <si>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</si>
  <si>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</si>
  <si>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</si>
  <si>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</si>
  <si>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</si>
  <si>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</si>
  <si>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</si>
  <si>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</si>
  <si>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</si>
  <si>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</si>
  <si>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</si>
  <si>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</si>
  <si>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</si>
  <si>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</si>
  <si>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</si>
  <si>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</si>
  <si>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</si>
  <si>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</si>
  <si>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</si>
  <si>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</si>
  <si>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</si>
  <si>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</si>
  <si>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</si>
  <si>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</si>
  <si>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</si>
  <si>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</si>
  <si>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</si>
  <si>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</si>
  <si>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</si>
  <si>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</si>
  <si>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</si>
  <si>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</si>
  <si>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</si>
  <si>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</si>
  <si>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</si>
  <si>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</si>
  <si>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</si>
  <si>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</si>
  <si>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</si>
  <si>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</si>
  <si>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</si>
  <si>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</si>
  <si>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</si>
  <si>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</si>
  <si>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</si>
  <si>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</si>
  <si>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</si>
  <si>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</si>
  <si>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</si>
  <si>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</si>
  <si>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</si>
  <si>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</si>
  <si>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</si>
  <si>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</si>
  <si>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</si>
  <si>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</si>
  <si>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</si>
  <si>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</si>
  <si>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</si>
  <si>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</si>
  <si>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</si>
  <si>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</si>
  <si>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</si>
  <si>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</si>
  <si>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</si>
  <si>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</si>
  <si>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</si>
  <si>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</si>
  <si>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</si>
  <si>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</si>
  <si>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</si>
  <si>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</si>
  <si>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</si>
  <si>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</si>
  <si>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</si>
  <si>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</si>
  <si>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</si>
  <si>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</si>
  <si>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</si>
  <si>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</si>
  <si>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</si>
  <si>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</si>
  <si>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</si>
  <si>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</si>
  <si>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</si>
  <si>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</si>
  <si>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</si>
  <si>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</si>
  <si>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</si>
  <si>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</si>
  <si>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</si>
  <si>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</si>
  <si>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</si>
  <si>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</si>
  <si>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</si>
  <si>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</si>
  <si>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</si>
  <si>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</si>
  <si>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</si>
  <si>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</si>
  <si>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</si>
  <si>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</si>
  <si>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</si>
  <si>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</si>
  <si>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</si>
  <si>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</si>
  <si>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</si>
  <si>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</si>
  <si>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</si>
  <si>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</si>
  <si>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</si>
  <si>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</si>
  <si>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</si>
  <si>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</si>
  <si>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</si>
  <si>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</si>
  <si>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</si>
  <si>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</si>
  <si>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</si>
  <si>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</si>
  <si>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</si>
  <si>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</si>
  <si>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</si>
  <si>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</si>
  <si>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</si>
  <si>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</si>
  <si>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</si>
  <si>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</si>
  <si>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</si>
  <si>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</si>
  <si>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</si>
  <si>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</si>
  <si>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</si>
  <si>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</si>
  <si>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</si>
  <si>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</si>
  <si>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</si>
  <si>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</si>
  <si>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</si>
  <si>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</si>
  <si>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</si>
  <si>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</si>
  <si>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</si>
  <si>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</si>
  <si>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</si>
  <si>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</si>
  <si>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</si>
  <si>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</si>
  <si>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</si>
  <si>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</si>
  <si>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</si>
  <si>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</si>
  <si>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</si>
  <si>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</si>
  <si>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</si>
  <si>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</si>
  <si>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</si>
  <si>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</si>
  <si>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</si>
  <si>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</si>
  <si>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</si>
  <si>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</si>
  <si>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</si>
  <si>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</si>
  <si>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</si>
  <si>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</si>
  <si>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</si>
  <si>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</si>
  <si>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</si>
  <si>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</si>
  <si>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</si>
  <si>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</si>
  <si>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</si>
  <si>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</si>
  <si>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</si>
  <si>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</si>
  <si>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</si>
  <si>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</si>
  <si>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</si>
  <si>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</si>
  <si>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</si>
  <si>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</si>
  <si>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</si>
  <si>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</si>
  <si>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</si>
  <si>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</si>
  <si>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</si>
  <si>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</si>
  <si>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</si>
  <si>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</si>
  <si>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</si>
  <si>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</si>
  <si>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</si>
  <si>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</si>
  <si>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</si>
  <si>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</si>
  <si>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</si>
  <si>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</si>
  <si>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</si>
  <si>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</si>
  <si>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</si>
  <si>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</si>
  <si>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</si>
  <si>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</si>
  <si>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</si>
  <si>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</si>
  <si>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</si>
  <si>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</si>
  <si>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</si>
  <si>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</si>
  <si>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</si>
  <si>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</si>
  <si>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</si>
  <si>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</si>
  <si>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</si>
  <si>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</si>
  <si>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</si>
  <si>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</si>
  <si>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</si>
  <si>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</si>
  <si>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</si>
  <si>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</si>
  <si>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</si>
  <si>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</si>
  <si>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</si>
  <si>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</si>
  <si>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</si>
  <si>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</si>
  <si>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</si>
  <si>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</si>
  <si>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</si>
  <si>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</si>
  <si>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</si>
  <si>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</si>
  <si>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</si>
  <si>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</si>
  <si>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</si>
  <si>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</si>
  <si>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</si>
  <si>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</si>
  <si>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</si>
  <si>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</si>
  <si>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</si>
  <si>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</si>
  <si>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</si>
  <si>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</si>
  <si>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</si>
  <si>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</si>
  <si>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</si>
  <si>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</si>
  <si>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</si>
  <si>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</si>
  <si>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</si>
  <si>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</si>
  <si>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</si>
  <si>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</si>
  <si>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</si>
  <si>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</si>
  <si>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</si>
  <si>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</si>
  <si>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</si>
  <si>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</si>
  <si>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</si>
  <si>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</si>
  <si>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</si>
  <si>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</si>
  <si>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</si>
  <si>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</si>
  <si>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</si>
  <si>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</si>
  <si>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</si>
  <si>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</si>
  <si>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</si>
  <si>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</si>
  <si>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</si>
  <si>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</si>
  <si>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</si>
  <si>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</si>
  <si>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</si>
  <si>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</si>
  <si>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</si>
  <si>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</si>
  <si>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</si>
  <si>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</si>
  <si>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</si>
  <si>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</si>
  <si>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</si>
  <si>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</si>
  <si>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</si>
  <si>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</si>
  <si>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</si>
  <si>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</si>
  <si>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</si>
  <si>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</si>
  <si>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</si>
  <si>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</si>
  <si>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</si>
  <si>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</si>
  <si>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</si>
  <si>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</si>
  <si>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</si>
  <si>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</si>
  <si>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</si>
  <si>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</si>
  <si>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</si>
  <si>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</si>
  <si>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</si>
  <si>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</si>
  <si>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</si>
  <si>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</si>
  <si>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</si>
  <si>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</si>
  <si>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</si>
  <si>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</si>
  <si>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</si>
  <si>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</si>
  <si>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</si>
  <si>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</si>
  <si>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</si>
  <si>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</si>
  <si>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</si>
  <si>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</si>
  <si>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</si>
  <si>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</si>
  <si>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</si>
  <si>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</si>
  <si>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</si>
  <si>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</si>
  <si>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</si>
  <si>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</si>
  <si>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</si>
  <si>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</si>
  <si>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</si>
  <si>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</si>
  <si>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</si>
  <si>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</si>
  <si>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</si>
  <si>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</si>
  <si>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</si>
  <si>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</si>
  <si>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</si>
  <si>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</si>
  <si>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</si>
  <si>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</si>
  <si>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</si>
  <si>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</si>
  <si>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</si>
  <si>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</si>
  <si>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</si>
  <si>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</si>
  <si>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</si>
  <si>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</si>
  <si>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</si>
  <si>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</si>
  <si>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</si>
  <si>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</si>
  <si>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</si>
  <si>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</si>
  <si>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</si>
  <si>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</si>
  <si>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</si>
  <si>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</si>
  <si>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</si>
  <si>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</si>
  <si>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</si>
  <si>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</si>
  <si>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</si>
  <si>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</si>
  <si>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</si>
  <si>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</si>
  <si>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</si>
  <si>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</si>
  <si>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</si>
  <si>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</si>
  <si>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</si>
  <si>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</si>
  <si>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</si>
  <si>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</si>
  <si>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</si>
  <si>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</si>
  <si>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</si>
  <si>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</si>
  <si>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</si>
  <si>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</si>
  <si>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</si>
  <si>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</si>
  <si>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</si>
  <si>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</si>
  <si>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</si>
  <si>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</si>
  <si>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</si>
  <si>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</si>
  <si>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</si>
  <si>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</si>
  <si>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</si>
  <si>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</si>
  <si>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</si>
  <si>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</si>
  <si>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</si>
  <si>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</si>
  <si>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</si>
  <si>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</si>
  <si>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</si>
  <si>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</si>
  <si>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</si>
  <si>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</si>
  <si>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</si>
  <si>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</si>
  <si>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</si>
  <si>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</si>
  <si>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</si>
  <si>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</si>
  <si>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</si>
  <si>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</si>
  <si>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</si>
  <si>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</si>
  <si>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</si>
  <si>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</si>
  <si>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</si>
  <si>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</si>
  <si>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</si>
  <si>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</si>
  <si>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</si>
  <si>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</si>
  <si>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</si>
  <si>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</si>
  <si>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</si>
  <si>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</si>
  <si>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</si>
  <si>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</si>
  <si>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</si>
  <si>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</si>
  <si>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</si>
  <si>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</si>
  <si>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</si>
  <si>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</si>
  <si>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</si>
  <si>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</si>
  <si>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</si>
  <si>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</si>
  <si>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</si>
  <si>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</si>
  <si>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</si>
  <si>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</si>
  <si>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</si>
  <si>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</si>
  <si>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</si>
  <si>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</si>
  <si>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</si>
  <si>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</si>
  <si>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</si>
  <si>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</si>
  <si>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</si>
  <si>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</si>
  <si>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</si>
  <si>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</si>
  <si>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</si>
  <si>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</si>
  <si>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</si>
  <si>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</si>
  <si>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</si>
  <si>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</si>
  <si>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</si>
  <si>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</si>
  <si>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</si>
  <si>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</si>
  <si>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</si>
  <si>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</si>
  <si>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</si>
  <si>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</si>
  <si>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</si>
  <si>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</si>
  <si>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</si>
  <si>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</si>
  <si>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</si>
  <si>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</si>
  <si>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</si>
  <si>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</si>
  <si>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</si>
  <si>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</si>
  <si>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</si>
  <si>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</si>
  <si>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</si>
  <si>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</si>
  <si>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</si>
  <si>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</si>
  <si>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</si>
  <si>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</si>
  <si>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</si>
  <si>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</si>
  <si>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</si>
  <si>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</si>
  <si>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</si>
  <si>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</si>
  <si>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</si>
  <si>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</si>
  <si>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</si>
  <si>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</si>
  <si>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</si>
  <si>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</si>
  <si>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</si>
  <si>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</si>
  <si>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</si>
  <si>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</si>
  <si>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</si>
  <si>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</si>
  <si>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</si>
  <si>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</si>
  <si>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</si>
  <si>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</si>
  <si>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</si>
  <si>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</si>
  <si>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</si>
  <si>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</si>
  <si>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</si>
  <si>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</si>
  <si>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</si>
  <si>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</si>
  <si>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</si>
  <si>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</si>
  <si>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</si>
  <si>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</si>
  <si>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</si>
  <si>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</si>
  <si>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</si>
  <si>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</si>
  <si>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</si>
  <si>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</si>
  <si>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</si>
  <si>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</si>
  <si>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</si>
  <si>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</si>
  <si>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</si>
  <si>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</si>
  <si>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</si>
  <si>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</si>
  <si>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</si>
  <si>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</si>
  <si>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</si>
  <si>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</si>
  <si>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</si>
  <si>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</si>
  <si>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</si>
  <si>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</si>
  <si>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</si>
  <si>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</si>
  <si>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</si>
  <si>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</si>
  <si>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</si>
  <si>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</si>
  <si>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</si>
  <si>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</si>
  <si>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</si>
  <si>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</si>
  <si>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</si>
  <si>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</si>
  <si>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</si>
  <si>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</si>
  <si>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</si>
  <si>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</si>
  <si>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</si>
  <si>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</si>
  <si>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</si>
  <si>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</si>
  <si>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</si>
  <si>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</si>
  <si>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</si>
  <si>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</si>
  <si>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</si>
  <si>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</si>
  <si>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</si>
  <si>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</si>
  <si>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</si>
  <si>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</si>
  <si>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</si>
  <si>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</si>
  <si>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</si>
  <si>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</si>
  <si>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</si>
  <si>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</si>
  <si>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</si>
  <si>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</si>
  <si>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</si>
  <si>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</si>
  <si>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</si>
  <si>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</si>
  <si>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</si>
  <si>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</si>
  <si>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</si>
  <si>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</si>
  <si>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</si>
  <si>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</si>
  <si>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</si>
  <si>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</si>
  <si>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</si>
  <si>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</si>
  <si>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</si>
  <si>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</si>
  <si>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</si>
  <si>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</si>
  <si>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</si>
  <si>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</si>
  <si>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</si>
  <si>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</si>
  <si>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</si>
  <si>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</si>
  <si>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</si>
  <si>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</si>
  <si>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</si>
  <si>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</si>
  <si>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</si>
  <si>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</si>
  <si>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</si>
  <si>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</si>
  <si>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</si>
  <si>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</si>
  <si>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</si>
  <si>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</si>
  <si>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</si>
  <si>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</si>
  <si>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</si>
  <si>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</si>
  <si>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</si>
  <si>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</si>
  <si>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</si>
  <si>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</si>
  <si>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</si>
  <si>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</si>
  <si>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</si>
  <si>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</si>
  <si>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</si>
  <si>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</si>
  <si>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</si>
  <si>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</si>
  <si>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</si>
  <si>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</si>
  <si>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</si>
  <si>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</si>
  <si>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</si>
  <si>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</si>
  <si>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</si>
  <si>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</si>
  <si>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</si>
  <si>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</si>
  <si>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</si>
  <si>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</si>
  <si>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</si>
  <si>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</si>
  <si>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</si>
  <si>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</si>
  <si>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</si>
  <si>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</si>
  <si>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</si>
  <si>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</si>
  <si>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</si>
  <si>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</si>
  <si>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</si>
  <si>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</si>
  <si>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</si>
  <si>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</si>
  <si>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</si>
  <si>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</si>
  <si>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</si>
  <si>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</si>
  <si>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</si>
  <si>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</si>
  <si>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</si>
  <si>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</si>
  <si>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</si>
  <si>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</si>
  <si>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</si>
  <si>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</si>
  <si>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</si>
  <si>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</si>
  <si>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</si>
  <si>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</si>
  <si>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</si>
  <si>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</si>
  <si>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</si>
  <si>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</si>
  <si>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</si>
  <si>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</si>
  <si>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</si>
  <si>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</si>
  <si>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</si>
  <si>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</si>
  <si>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</si>
  <si>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</si>
  <si>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</si>
  <si>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</si>
  <si>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</si>
  <si>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</si>
  <si>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</si>
  <si>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</si>
  <si>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</si>
  <si>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</si>
  <si>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</si>
  <si>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</si>
  <si>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</si>
  <si>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</si>
  <si>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</si>
  <si>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</si>
  <si>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</si>
  <si>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</si>
  <si>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</si>
  <si>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</si>
  <si>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</si>
  <si>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</si>
  <si>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</si>
  <si>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</si>
  <si>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</si>
  <si>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</si>
  <si>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</si>
  <si>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</si>
  <si>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</si>
  <si>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</si>
  <si>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</si>
  <si>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</si>
  <si>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</si>
  <si>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</si>
  <si>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</si>
  <si>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</si>
  <si>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</si>
  <si>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</si>
  <si>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</si>
  <si>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</si>
  <si>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</si>
  <si>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</si>
  <si>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</si>
  <si>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</si>
  <si>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</si>
  <si>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</si>
  <si>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</si>
  <si>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</si>
  <si>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</si>
  <si>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</si>
  <si>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</si>
  <si>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</si>
  <si>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</si>
  <si>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</si>
  <si>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</si>
  <si>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</si>
  <si>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</si>
  <si>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</si>
  <si>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</si>
  <si>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</si>
  <si>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</si>
  <si>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</si>
  <si>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</si>
  <si>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</si>
  <si>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</si>
  <si>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</si>
  <si>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</si>
  <si>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</si>
  <si>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</si>
  <si>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</si>
  <si>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</si>
  <si>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</si>
  <si>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</si>
  <si>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</si>
  <si>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</si>
  <si>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</si>
  <si>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</si>
  <si>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</si>
  <si>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</si>
  <si>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</si>
  <si>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</si>
  <si>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</si>
  <si>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</si>
  <si>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</si>
  <si>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</si>
  <si>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</si>
  <si>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</si>
  <si>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</si>
  <si>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</si>
  <si>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</si>
  <si>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</si>
  <si>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</si>
  <si>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</si>
  <si>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</si>
  <si>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</si>
  <si>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</si>
  <si>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</si>
  <si>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</si>
  <si>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</si>
  <si>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</si>
  <si>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</si>
  <si>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</si>
  <si>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</si>
  <si>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</si>
  <si>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</si>
  <si>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</si>
  <si>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</si>
  <si>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</si>
  <si>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</si>
  <si>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</si>
  <si>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</si>
  <si>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</si>
  <si>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</si>
  <si>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</si>
  <si>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</si>
  <si>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</si>
  <si>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</si>
  <si>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</si>
  <si>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</si>
  <si>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</si>
  <si>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</si>
  <si>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</si>
  <si>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</si>
  <si>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</si>
  <si>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</si>
  <si>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</si>
  <si>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</si>
  <si>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</si>
  <si>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</si>
  <si>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</si>
  <si>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</si>
  <si>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</si>
  <si>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</si>
  <si>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</si>
  <si>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</si>
  <si>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</si>
  <si>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</si>
  <si>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</si>
  <si>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</si>
  <si>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</si>
  <si>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</si>
  <si>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</si>
  <si>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</si>
  <si>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</si>
  <si>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</si>
  <si>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</si>
  <si>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</si>
  <si>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</si>
  <si>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</si>
  <si>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</si>
  <si>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</si>
  <si>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</si>
  <si>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</si>
  <si>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</si>
  <si>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</si>
  <si>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</si>
  <si>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</si>
  <si>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</si>
  <si>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</si>
  <si>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</si>
  <si>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</si>
  <si>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</si>
  <si>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</si>
  <si>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</si>
  <si>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</si>
  <si>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</si>
  <si>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</si>
  <si>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</si>
  <si>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</si>
  <si>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</si>
  <si>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</si>
  <si>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</si>
  <si>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</si>
  <si>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</si>
  <si>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</si>
  <si>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</si>
  <si>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</si>
  <si>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</si>
  <si>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</si>
  <si>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</si>
  <si>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</si>
  <si>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</si>
  <si>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</si>
  <si>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</si>
  <si>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</si>
  <si>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</si>
  <si>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</si>
  <si>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</si>
  <si>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</si>
  <si>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</si>
  <si>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</si>
  <si>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</si>
  <si>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</si>
  <si>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</si>
  <si>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</si>
  <si>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</si>
  <si>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</si>
  <si>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</si>
  <si>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</si>
  <si>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</si>
  <si>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</si>
  <si>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</si>
  <si>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</si>
  <si>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</si>
  <si>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</si>
  <si>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</si>
  <si>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</si>
  <si>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</si>
  <si>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</si>
  <si>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</si>
  <si>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</si>
  <si>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</si>
  <si>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</si>
  <si>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</si>
  <si>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</si>
  <si>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</si>
  <si>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</si>
  <si>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</si>
  <si>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</si>
  <si>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</si>
  <si>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</si>
  <si>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</si>
  <si>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</si>
  <si>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</si>
  <si>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</si>
  <si>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</si>
  <si>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</si>
  <si>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</si>
  <si>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</si>
  <si>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</si>
  <si>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</si>
  <si>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</si>
  <si>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</si>
  <si>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</si>
  <si>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</si>
  <si>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</si>
  <si>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</si>
  <si>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</si>
  <si>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</si>
  <si>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</si>
  <si>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</si>
  <si>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</si>
  <si>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</si>
  <si>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</si>
  <si>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</si>
  <si>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</si>
  <si>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</si>
  <si>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</si>
  <si>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</si>
  <si>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</si>
  <si>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</si>
  <si>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</si>
  <si>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</si>
  <si>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</si>
  <si>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</si>
  <si>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</si>
  <si>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</si>
  <si>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</si>
  <si>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</si>
  <si>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</si>
  <si>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</si>
  <si>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</si>
  <si>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</si>
  <si>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</si>
  <si>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</si>
  <si>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</si>
  <si>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</si>
  <si>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</si>
  <si>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</si>
  <si>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</si>
  <si>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</si>
  <si>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</si>
  <si>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</si>
  <si>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</si>
  <si>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</si>
  <si>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</si>
  <si>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</si>
  <si>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</si>
  <si>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</si>
  <si>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</si>
  <si>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</si>
  <si>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</si>
  <si>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</si>
  <si>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</si>
  <si>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</si>
  <si>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</si>
  <si>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</si>
  <si>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</si>
  <si>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</si>
  <si>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</si>
  <si>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</si>
  <si>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</si>
  <si>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</si>
  <si>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</si>
  <si>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</si>
  <si>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</si>
  <si>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</si>
  <si>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</si>
  <si>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</si>
  <si>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</si>
  <si>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</si>
  <si>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</si>
  <si>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</si>
  <si>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</si>
  <si>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</si>
  <si>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</si>
  <si>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</si>
  <si>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</si>
  <si>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</si>
  <si>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</si>
  <si>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</si>
  <si>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</si>
  <si>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</si>
  <si>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</si>
  <si>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</si>
  <si>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</si>
  <si>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</si>
  <si>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</si>
  <si>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</si>
  <si>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</si>
  <si>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</si>
  <si>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</si>
  <si>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</si>
  <si>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</si>
  <si>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</si>
  <si>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</si>
  <si>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</si>
  <si>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</si>
  <si>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</si>
  <si>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</si>
  <si>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</si>
  <si>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</si>
  <si>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</si>
  <si>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</si>
  <si>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</si>
  <si>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</si>
  <si>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</si>
  <si>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</si>
  <si>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</si>
  <si>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</si>
  <si>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</si>
  <si>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</si>
  <si>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</si>
  <si>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</si>
  <si>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</si>
  <si>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</si>
  <si>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</si>
  <si>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</si>
  <si>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</si>
  <si>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</si>
  <si>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</si>
  <si>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</si>
  <si>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</si>
  <si>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</si>
  <si>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</si>
  <si>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</si>
  <si>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</si>
  <si>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</si>
  <si>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</si>
  <si>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</si>
  <si>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</si>
  <si>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</si>
  <si>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</si>
  <si>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</si>
  <si>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</si>
  <si>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</si>
  <si>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</si>
  <si>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</si>
  <si>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</si>
  <si>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</si>
  <si>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</si>
  <si>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</si>
  <si>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</si>
  <si>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</si>
  <si>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</si>
  <si>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</si>
  <si>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</si>
  <si>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</si>
  <si>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</si>
  <si>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</si>
  <si>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</si>
  <si>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</si>
  <si>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</si>
  <si>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</si>
  <si>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</si>
  <si>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</si>
  <si>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</si>
  <si>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</si>
  <si>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</si>
  <si>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</si>
  <si>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</si>
  <si>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</si>
  <si>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</si>
  <si>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</si>
  <si>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</si>
  <si>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</si>
  <si>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</si>
  <si>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</si>
  <si>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</si>
  <si>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</si>
  <si>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</si>
  <si>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</si>
  <si>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</si>
  <si>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</si>
  <si>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</si>
  <si>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</si>
  <si>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</si>
  <si>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</si>
  <si>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</si>
  <si>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</si>
  <si>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</si>
  <si>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</si>
  <si>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</si>
  <si>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</si>
  <si>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</si>
  <si>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</si>
  <si>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</si>
  <si>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</si>
  <si>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</si>
  <si>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</si>
  <si>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</si>
  <si>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</si>
  <si>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</si>
  <si>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</si>
  <si>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</si>
  <si>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</si>
  <si>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</si>
  <si>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</si>
  <si>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</si>
  <si>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</si>
  <si>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</si>
  <si>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</si>
  <si>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</si>
  <si>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</si>
  <si>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</si>
  <si>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</si>
  <si>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</si>
  <si>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</si>
  <si>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</si>
  <si>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</si>
  <si>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</si>
  <si>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</si>
  <si>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</si>
  <si>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</si>
  <si>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</si>
  <si>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</si>
  <si>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</si>
  <si>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</si>
  <si>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</si>
  <si>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</si>
  <si>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</si>
  <si>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</si>
  <si>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</si>
  <si>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</si>
  <si>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</si>
  <si>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</si>
  <si>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</si>
  <si>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</si>
  <si>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</si>
  <si>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</si>
  <si>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</si>
  <si>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</si>
  <si>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</si>
  <si>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</si>
  <si>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</si>
  <si>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</si>
  <si>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</si>
  <si>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</si>
  <si>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</si>
  <si>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</si>
  <si>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</si>
  <si>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</si>
  <si>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</si>
  <si>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</si>
  <si>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</si>
  <si>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</si>
  <si>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</si>
  <si>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</si>
  <si>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</si>
  <si>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</si>
  <si>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</si>
  <si>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</si>
  <si>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</si>
  <si>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</si>
  <si>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</si>
  <si>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</si>
  <si>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</si>
  <si>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</si>
  <si>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</si>
  <si>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</si>
  <si>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</si>
  <si>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</si>
  <si>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</si>
  <si>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</si>
  <si>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</si>
  <si>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</si>
  <si>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</si>
  <si>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</si>
  <si>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</si>
  <si>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</si>
  <si>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</si>
  <si>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</si>
  <si>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</si>
  <si>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</si>
  <si>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</si>
  <si>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</si>
  <si>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</si>
  <si>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</si>
  <si>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</si>
  <si>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</si>
  <si>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</si>
  <si>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</si>
  <si>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</si>
  <si>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</si>
  <si>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</si>
  <si>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</si>
  <si>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</si>
  <si>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</si>
  <si>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</si>
  <si>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</si>
  <si>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</si>
  <si>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</si>
  <si>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</si>
  <si>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</si>
  <si>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</si>
  <si>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</si>
  <si>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</si>
  <si>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</si>
  <si>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</si>
  <si>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</si>
  <si>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</si>
  <si>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</si>
  <si>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</si>
  <si>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</si>
  <si>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</si>
  <si>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</si>
  <si>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</si>
  <si>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</si>
  <si>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</si>
  <si>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</si>
  <si>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</si>
  <si>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</si>
  <si>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</si>
  <si>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</si>
  <si>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</si>
  <si>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</si>
  <si>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</si>
  <si>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</si>
  <si>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</si>
  <si>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</si>
  <si>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</si>
  <si>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</si>
  <si>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</si>
  <si>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</si>
  <si>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</si>
  <si>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</si>
  <si>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</si>
  <si>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</si>
  <si>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</si>
  <si>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</si>
  <si>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</si>
  <si>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</si>
  <si>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</si>
  <si>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</si>
  <si>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</si>
  <si>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</si>
  <si>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</si>
  <si>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</si>
  <si>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</si>
  <si>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</si>
  <si>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</si>
  <si>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</si>
  <si>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</si>
  <si>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</si>
  <si>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</si>
  <si>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</si>
  <si>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</si>
  <si>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</si>
  <si>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</si>
  <si>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</si>
  <si>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</si>
  <si>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</si>
  <si>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</si>
  <si>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</si>
  <si>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</si>
  <si>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</si>
  <si>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</si>
  <si>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</si>
  <si>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</si>
  <si>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</si>
  <si>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</si>
  <si>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</si>
  <si>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</si>
  <si>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</si>
  <si>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</si>
  <si>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</si>
  <si>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</si>
  <si>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</si>
  <si>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</si>
  <si>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</si>
  <si>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</si>
  <si>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</si>
  <si>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</si>
  <si>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</si>
  <si>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</si>
  <si>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</si>
  <si>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</si>
  <si>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</si>
  <si>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</si>
  <si>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</si>
  <si>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</si>
  <si>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</si>
  <si>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</si>
  <si>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</si>
  <si>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</si>
  <si>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</si>
  <si>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</si>
  <si>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</si>
  <si>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</si>
  <si>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</si>
  <si>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</si>
  <si>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</si>
  <si>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</si>
  <si>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</si>
  <si>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</si>
  <si>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</si>
  <si>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</si>
  <si>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</si>
  <si>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</si>
  <si>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</si>
  <si>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</si>
  <si>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</si>
  <si>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</si>
  <si>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</si>
  <si>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</si>
  <si>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</si>
  <si>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</si>
  <si>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</si>
  <si>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</si>
  <si>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</si>
  <si>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</si>
  <si>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</si>
  <si>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</si>
  <si>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</si>
  <si>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</si>
  <si>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</si>
  <si>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</si>
  <si>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</si>
  <si>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</si>
  <si>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</si>
  <si>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</si>
  <si>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</si>
  <si>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</si>
  <si>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</si>
  <si>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</si>
  <si>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</si>
  <si>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</si>
  <si>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</si>
  <si>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</si>
  <si>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</si>
  <si>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</si>
  <si>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</si>
  <si>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</si>
  <si>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</si>
  <si>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</si>
  <si>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</si>
  <si>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</si>
  <si>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</si>
  <si>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</si>
  <si>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</si>
  <si>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</si>
  <si>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</si>
  <si>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</si>
  <si>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</si>
  <si>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</si>
  <si>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</si>
  <si>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</si>
  <si>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</si>
  <si>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</si>
  <si>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</si>
  <si>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</si>
  <si>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</si>
  <si>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</si>
  <si>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</si>
  <si>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</si>
  <si>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</si>
  <si>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</si>
  <si>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</si>
  <si>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</si>
  <si>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</si>
  <si>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</si>
  <si>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</si>
  <si>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</si>
  <si>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</si>
  <si>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</si>
  <si>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</si>
  <si>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</si>
  <si>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</si>
  <si>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</si>
  <si>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</si>
  <si>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</si>
  <si>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</si>
  <si>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</si>
  <si>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</si>
  <si>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</si>
  <si>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</si>
  <si>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</si>
  <si>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</si>
  <si>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</si>
  <si>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</si>
  <si>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</si>
  <si>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</si>
  <si>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</si>
  <si>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</si>
  <si>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</si>
  <si>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</si>
  <si>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</si>
  <si>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</si>
  <si>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</si>
  <si>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</si>
  <si>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</si>
  <si>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</si>
  <si>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</si>
  <si>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</si>
  <si>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</si>
  <si>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</si>
  <si>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</si>
  <si>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</si>
  <si>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</si>
  <si>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</si>
  <si>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</si>
  <si>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</si>
  <si>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</si>
  <si>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</si>
  <si>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</si>
  <si>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</si>
  <si>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</si>
  <si>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</si>
  <si>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</si>
  <si>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</si>
  <si>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</si>
  <si>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</si>
  <si>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</si>
  <si>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</si>
  <si>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</si>
  <si>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</si>
  <si>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</si>
  <si>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</si>
  <si>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</si>
  <si>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</si>
  <si>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</si>
  <si>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</si>
  <si>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</si>
  <si>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</si>
  <si>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</si>
  <si>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</si>
  <si>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</si>
  <si>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</si>
  <si>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</si>
  <si>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</si>
  <si>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</si>
  <si>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</si>
  <si>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</si>
  <si>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</si>
  <si>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</si>
  <si>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</si>
  <si>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</si>
  <si>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</si>
  <si>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</si>
  <si>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</si>
  <si>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</si>
  <si>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</si>
  <si>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</si>
  <si>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</si>
  <si>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</si>
  <si>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</si>
  <si>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</si>
  <si>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</si>
  <si>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</si>
  <si>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</si>
  <si>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</si>
  <si>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</si>
  <si>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</si>
  <si>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</si>
  <si>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</si>
  <si>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</si>
  <si>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</si>
  <si>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</si>
  <si>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</si>
  <si>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</si>
  <si>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</si>
  <si>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</si>
  <si>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</si>
  <si>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</si>
  <si>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</si>
  <si>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</si>
  <si>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</si>
  <si>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</si>
  <si>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</si>
  <si>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</si>
  <si>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</si>
  <si>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</si>
  <si>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</si>
  <si>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</si>
  <si>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</si>
  <si>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</si>
  <si>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</si>
  <si>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</si>
  <si>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</si>
  <si>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</si>
  <si>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</si>
  <si>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</si>
  <si>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</si>
  <si>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</si>
  <si>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</si>
  <si>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</si>
  <si>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</si>
  <si>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</si>
  <si>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</si>
  <si>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</si>
  <si>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</si>
  <si>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</si>
  <si>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</si>
  <si>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</si>
  <si>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</si>
  <si>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</si>
  <si>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</si>
  <si>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</si>
  <si>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</si>
  <si>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</si>
  <si>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</si>
  <si>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</si>
  <si>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</si>
  <si>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</si>
  <si>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</si>
  <si>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</si>
  <si>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</si>
  <si>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</si>
  <si>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</si>
  <si>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</si>
  <si>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</si>
  <si>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</si>
  <si>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</si>
  <si>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</si>
  <si>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</si>
  <si>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</si>
  <si>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</si>
  <si>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</si>
  <si>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</si>
  <si>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</si>
  <si>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</si>
  <si>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</si>
  <si>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</si>
  <si>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</si>
  <si>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</si>
  <si>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</si>
  <si>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</si>
  <si>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</si>
  <si>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</si>
  <si>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</si>
  <si>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</si>
  <si>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</si>
  <si>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</si>
  <si>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</si>
  <si>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</si>
  <si>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</si>
  <si>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</si>
  <si>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</si>
  <si>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</si>
  <si>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</si>
  <si>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</si>
  <si>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</si>
  <si>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</si>
  <si>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</si>
  <si>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</si>
  <si>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</si>
  <si>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</si>
  <si>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</si>
  <si>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</si>
  <si>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</si>
  <si>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</si>
  <si>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</si>
  <si>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</si>
  <si>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</si>
  <si>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</si>
  <si>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</si>
  <si>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</si>
  <si>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</si>
  <si>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</si>
  <si>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</si>
  <si>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</si>
  <si>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</si>
  <si>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</si>
  <si>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</si>
  <si>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</si>
  <si>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</si>
  <si>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</si>
  <si>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</si>
  <si>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</si>
  <si>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</si>
  <si>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</si>
  <si>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</si>
  <si>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</si>
  <si>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</si>
  <si>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</si>
  <si>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</si>
  <si>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</si>
  <si>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</si>
  <si>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</si>
  <si>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</si>
  <si>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</si>
  <si>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</si>
  <si>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</si>
  <si>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</si>
  <si>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</si>
  <si>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</si>
  <si>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</si>
  <si>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</si>
  <si>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</si>
  <si>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</si>
  <si>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</si>
  <si>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</si>
  <si>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</si>
  <si>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</si>
  <si>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</si>
  <si>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</si>
  <si>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</si>
  <si>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</si>
  <si>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</si>
  <si>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</si>
  <si>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</si>
  <si>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</si>
  <si>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</si>
  <si>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</si>
  <si>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</si>
  <si>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</si>
  <si>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</si>
  <si>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</si>
  <si>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</si>
  <si>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</si>
  <si>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</si>
  <si>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</si>
  <si>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</si>
  <si>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</si>
  <si>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</si>
  <si>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</si>
  <si>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</si>
  <si>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</si>
  <si>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</si>
  <si>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</si>
  <si>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</si>
  <si>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</si>
  <si>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</si>
  <si>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</si>
  <si>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</si>
  <si>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</si>
  <si>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</si>
  <si>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</si>
  <si>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</si>
  <si>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</si>
  <si>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</si>
  <si>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</si>
  <si>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</si>
  <si>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</si>
  <si>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</si>
  <si>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</si>
  <si>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</si>
  <si>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</si>
  <si>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</si>
  <si>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</si>
  <si>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</si>
  <si>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</si>
  <si>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</si>
  <si>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</si>
  <si>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</si>
  <si>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</si>
  <si>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</si>
  <si>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</si>
  <si>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</si>
  <si>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</si>
  <si>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</si>
  <si>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</si>
  <si>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</si>
  <si>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</si>
  <si>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</si>
  <si>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</si>
  <si>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</si>
  <si>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</si>
  <si>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</si>
  <si>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</si>
  <si>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</si>
  <si>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</si>
  <si>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</si>
  <si>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</si>
  <si>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</si>
  <si>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</si>
  <si>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</si>
  <si>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</si>
  <si>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</si>
  <si>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</si>
  <si>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</si>
  <si>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</si>
  <si>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</si>
  <si>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</si>
  <si>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</si>
  <si>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</si>
  <si>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</si>
  <si>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</si>
  <si>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</si>
  <si>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</si>
  <si>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</si>
  <si>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</si>
  <si>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</si>
  <si>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</si>
  <si>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</si>
  <si>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</si>
  <si>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</si>
  <si>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</si>
  <si>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</si>
  <si>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</si>
  <si>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</si>
  <si>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</si>
  <si>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</si>
  <si>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</si>
  <si>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</si>
  <si>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</si>
  <si>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</si>
  <si>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</si>
  <si>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</si>
  <si>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</si>
  <si>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</si>
  <si>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</si>
  <si>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</si>
  <si>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</si>
  <si>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</si>
  <si>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</si>
  <si>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</si>
  <si>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</si>
  <si>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</si>
  <si>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</si>
  <si>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</si>
  <si>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</si>
  <si>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</si>
  <si>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</si>
  <si>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</si>
  <si>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</si>
  <si>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</si>
  <si>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</si>
  <si>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</si>
  <si>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</si>
  <si>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</si>
  <si>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</si>
  <si>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</si>
  <si>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</si>
  <si>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</si>
  <si>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</si>
  <si>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</si>
  <si>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</si>
  <si>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</si>
  <si>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</si>
  <si>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</si>
  <si>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</si>
  <si>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</si>
  <si>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</si>
  <si>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</si>
  <si>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</si>
  <si>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</si>
  <si>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</si>
  <si>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</si>
  <si>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</si>
  <si>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</si>
  <si>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</si>
  <si>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</si>
  <si>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</si>
  <si>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</si>
  <si>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</si>
  <si>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</si>
  <si>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</si>
  <si>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</si>
  <si>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</si>
  <si>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</si>
  <si>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</si>
  <si>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</si>
  <si>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</si>
  <si>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</si>
  <si>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</si>
  <si>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</si>
  <si>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</si>
  <si>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</si>
  <si>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</si>
  <si>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</si>
  <si>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</si>
  <si>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</si>
  <si>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</si>
  <si>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</si>
  <si>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</si>
  <si>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</si>
  <si>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</si>
  <si>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</si>
  <si>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</si>
  <si>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</si>
  <si>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</si>
  <si>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</si>
  <si>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</si>
  <si>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</si>
  <si>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</si>
  <si>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</si>
  <si>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</si>
  <si>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</si>
  <si>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</si>
  <si>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</si>
  <si>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</si>
  <si>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</si>
  <si>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</si>
  <si>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</si>
  <si>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</si>
  <si>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</si>
  <si>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</si>
  <si>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</si>
  <si>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</si>
  <si>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</si>
  <si>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</si>
  <si>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</si>
  <si>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</si>
  <si>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</si>
  <si>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</si>
  <si>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</si>
  <si>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</si>
  <si>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</si>
  <si>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</si>
  <si>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</si>
  <si>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</si>
  <si>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</si>
  <si>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</si>
  <si>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</si>
  <si>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</si>
  <si>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</si>
  <si>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</si>
  <si>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</si>
  <si>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</si>
  <si>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</si>
  <si>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</si>
  <si>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</si>
  <si>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</si>
  <si>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</si>
  <si>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</si>
  <si>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</si>
  <si>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</si>
  <si>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</si>
  <si>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</si>
  <si>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</si>
  <si>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</si>
  <si>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</si>
  <si>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</si>
  <si>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</si>
  <si>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</si>
  <si>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</si>
  <si>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</si>
  <si>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</si>
  <si>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</si>
  <si>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</si>
  <si>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</si>
  <si>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</si>
  <si>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</si>
  <si>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</si>
  <si>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</si>
  <si>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</si>
  <si>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</si>
  <si>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</si>
  <si>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</si>
  <si>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</si>
  <si>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</si>
  <si>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</si>
  <si>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</si>
  <si>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</si>
  <si>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</si>
  <si>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</si>
  <si>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</si>
  <si>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</si>
  <si>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</si>
  <si>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</si>
  <si>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</si>
  <si>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</si>
  <si>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</si>
  <si>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</si>
  <si>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</si>
  <si>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</si>
  <si>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</si>
  <si>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</si>
  <si>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</si>
  <si>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</si>
  <si>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</si>
  <si>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</si>
  <si>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</si>
  <si>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</si>
  <si>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</si>
  <si>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</si>
  <si>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</si>
  <si>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</si>
  <si>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</si>
  <si>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</si>
  <si>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</si>
  <si>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</si>
  <si>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</si>
  <si>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</si>
  <si>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</si>
  <si>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</si>
  <si>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</si>
  <si>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</si>
  <si>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</si>
  <si>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</si>
  <si>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</si>
  <si>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</si>
  <si>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</si>
  <si>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</si>
  <si>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</si>
  <si>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</si>
  <si>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</si>
  <si>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</si>
  <si>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</si>
  <si>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</si>
  <si>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</si>
  <si>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</si>
  <si>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</si>
  <si>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</si>
  <si>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</si>
  <si>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</si>
  <si>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</si>
  <si>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</si>
  <si>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</si>
  <si>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</si>
  <si>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</si>
  <si>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</si>
  <si>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</si>
  <si>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</si>
  <si>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</si>
  <si>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</si>
  <si>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</si>
  <si>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</si>
  <si>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</si>
  <si>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</si>
  <si>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</si>
  <si>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</si>
  <si>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</si>
  <si>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</si>
  <si>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</si>
  <si>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</si>
  <si>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</si>
  <si>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</si>
  <si>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</si>
  <si>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</si>
  <si>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</si>
  <si>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</si>
  <si>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</si>
  <si>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</si>
  <si>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</si>
  <si>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</si>
  <si>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</si>
  <si>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</si>
  <si>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</si>
  <si>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</si>
  <si>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</si>
  <si>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</si>
  <si>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</si>
  <si>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</si>
  <si>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</si>
  <si>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</si>
  <si>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</si>
  <si>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</si>
  <si>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</si>
  <si>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</si>
  <si>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</si>
  <si>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</si>
  <si>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</si>
  <si>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</si>
  <si>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</si>
  <si>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</si>
  <si>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</si>
  <si>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</si>
  <si>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</si>
  <si>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</si>
  <si>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</si>
  <si>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</si>
  <si>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</si>
  <si>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</si>
  <si>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</si>
  <si>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</si>
  <si>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</si>
  <si>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</si>
  <si>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</si>
  <si>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</si>
  <si>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</si>
  <si>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</si>
  <si>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</si>
  <si>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</si>
  <si>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</si>
  <si>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</si>
  <si>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</si>
  <si>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</si>
  <si>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</si>
  <si>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</si>
  <si>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</si>
  <si>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</si>
  <si>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</si>
  <si>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</si>
  <si>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</si>
  <si>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</si>
  <si>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</si>
  <si>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</si>
  <si>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</si>
  <si>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</si>
  <si>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</si>
  <si>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</si>
  <si>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</si>
  <si>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</si>
  <si>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</si>
  <si>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</si>
  <si>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</si>
  <si>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</si>
  <si>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</si>
  <si>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</si>
  <si>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</si>
  <si>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</si>
  <si>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</si>
  <si>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</si>
  <si>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</si>
  <si>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</si>
  <si>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</si>
  <si>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</si>
  <si>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</si>
  <si>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</si>
  <si>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</si>
  <si>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</si>
  <si>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</si>
  <si>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</si>
  <si>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</si>
  <si>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</si>
  <si>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</si>
  <si>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</si>
  <si>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</si>
  <si>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</si>
  <si>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</si>
  <si>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</si>
  <si>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</si>
  <si>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</si>
  <si>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</si>
  <si>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</si>
  <si>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</si>
  <si>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</si>
  <si>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</si>
  <si>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</si>
  <si>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</si>
  <si>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</si>
  <si>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</si>
  <si>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</si>
  <si>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</si>
  <si>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</si>
  <si>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</si>
  <si>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</si>
  <si>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</si>
  <si>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</si>
  <si>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</si>
  <si>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</si>
  <si>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</si>
  <si>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</si>
  <si>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</si>
  <si>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</si>
  <si>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</si>
  <si>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</si>
  <si>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</si>
  <si>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</si>
  <si>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</si>
  <si>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</si>
  <si>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</si>
  <si>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</si>
  <si>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</si>
  <si>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</si>
  <si>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</si>
  <si>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</si>
  <si>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</si>
  <si>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</si>
  <si>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</si>
  <si>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</si>
  <si>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</si>
  <si>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</si>
  <si>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</si>
  <si>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</si>
  <si>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</si>
  <si>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</si>
  <si>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</si>
  <si>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</si>
  <si>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</si>
  <si>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</si>
  <si>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</si>
  <si>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</si>
  <si>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</si>
  <si>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</si>
  <si>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</si>
  <si>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</si>
  <si>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</si>
  <si>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</si>
  <si>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</si>
  <si>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</si>
  <si>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</si>
  <si>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</si>
  <si>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</si>
  <si>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</si>
  <si>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</si>
  <si>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</si>
  <si>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</si>
  <si>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</si>
  <si>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</si>
  <si>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</si>
  <si>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</si>
  <si>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</si>
  <si>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</si>
  <si>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</si>
  <si>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</si>
  <si>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</si>
  <si>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</si>
  <si>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</si>
  <si>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</si>
  <si>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</si>
  <si>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</si>
  <si>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</si>
  <si>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</si>
  <si>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</si>
  <si>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</si>
  <si>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</si>
  <si>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</si>
  <si>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</si>
  <si>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</si>
  <si>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</si>
  <si>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</si>
  <si>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</si>
  <si>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</si>
  <si>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</si>
  <si>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</si>
  <si>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</si>
  <si>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</si>
  <si>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</si>
  <si>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</si>
  <si>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</si>
  <si>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</si>
  <si>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</si>
  <si>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</si>
  <si>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</si>
  <si>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</si>
  <si>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</si>
  <si>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</si>
  <si>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</si>
  <si>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</si>
  <si>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</si>
  <si>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</si>
  <si>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</si>
  <si>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</si>
  <si>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</si>
  <si>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</si>
  <si>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</si>
  <si>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</si>
  <si>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</si>
  <si>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</si>
  <si>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</si>
  <si>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</si>
  <si>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</si>
  <si>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</si>
  <si>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</si>
  <si>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</si>
  <si>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</si>
  <si>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</si>
  <si>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</si>
  <si>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</si>
  <si>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</si>
  <si>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</si>
  <si>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</si>
  <si>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</si>
  <si>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</si>
  <si>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</si>
  <si>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</si>
  <si>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</si>
  <si>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</si>
  <si>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</si>
  <si>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</si>
  <si>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</si>
  <si>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</si>
  <si>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</si>
  <si>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</si>
  <si>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</si>
  <si>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</si>
  <si>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</si>
  <si>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</si>
  <si>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</si>
  <si>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</si>
  <si>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</si>
  <si>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</si>
  <si>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</si>
  <si>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</si>
  <si>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</si>
  <si>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</si>
  <si>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</si>
  <si>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</si>
  <si>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</si>
  <si>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</si>
  <si>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</si>
  <si>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</si>
  <si>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</si>
  <si>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</si>
  <si>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</si>
  <si>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</si>
  <si>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</si>
  <si>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</si>
  <si>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</si>
  <si>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</si>
  <si>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</si>
  <si>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</si>
  <si>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</si>
  <si>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</si>
  <si>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</si>
  <si>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</si>
  <si>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</si>
  <si>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</si>
  <si>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</si>
  <si>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</si>
  <si>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</si>
  <si>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</si>
  <si>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</si>
  <si>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</si>
  <si>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</si>
  <si>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</si>
  <si>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</si>
  <si>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</si>
  <si>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</si>
  <si>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</si>
  <si>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</si>
  <si>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</si>
  <si>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</si>
  <si>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</si>
  <si>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</si>
  <si>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</si>
  <si>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</si>
  <si>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</si>
  <si>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</si>
  <si>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</si>
  <si>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</si>
  <si>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</si>
  <si>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</si>
  <si>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</si>
  <si>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</si>
  <si>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</si>
  <si>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</si>
  <si>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</si>
  <si>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</si>
  <si>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</si>
  <si>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</si>
  <si>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</si>
  <si>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</si>
  <si>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</si>
  <si>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</si>
  <si>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</si>
  <si>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</si>
  <si>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</si>
  <si>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</si>
  <si>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</si>
  <si>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</si>
  <si>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</si>
  <si>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</si>
  <si>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</si>
  <si>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</si>
  <si>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</si>
  <si>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</si>
  <si>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</si>
  <si>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</si>
  <si>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</si>
  <si>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</si>
  <si>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</si>
  <si>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</si>
  <si>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</si>
  <si>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</si>
  <si>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</si>
  <si>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</si>
  <si>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</si>
  <si>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</si>
  <si>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</si>
  <si>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</si>
  <si>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</si>
  <si>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</si>
  <si>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</si>
  <si>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</si>
  <si>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</si>
  <si>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</si>
  <si>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</si>
  <si>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</si>
  <si>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</si>
  <si>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</si>
  <si>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</si>
  <si>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</si>
  <si>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</si>
  <si>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</si>
  <si>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</si>
  <si>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</si>
  <si>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</si>
  <si>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</si>
  <si>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</si>
  <si>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</si>
  <si>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</si>
  <si>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</si>
  <si>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</si>
  <si>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</si>
  <si>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</si>
  <si>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</si>
  <si>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</si>
  <si>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</si>
  <si>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</si>
  <si>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</si>
  <si>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</si>
  <si>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</si>
  <si>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</si>
  <si>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</si>
  <si>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</si>
  <si>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</si>
  <si>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</si>
  <si>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</si>
  <si>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</si>
  <si>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</si>
  <si>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</si>
  <si>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</si>
  <si>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</si>
  <si>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</si>
  <si>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</si>
  <si>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</si>
  <si>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</si>
  <si>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</si>
  <si>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</si>
  <si>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</si>
  <si>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</si>
  <si>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</si>
  <si>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</si>
  <si>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</si>
  <si>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</si>
  <si>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</si>
  <si>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</si>
  <si>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</si>
  <si>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</si>
  <si>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</si>
  <si>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</si>
  <si>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</si>
  <si>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</si>
  <si>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</si>
  <si>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</si>
  <si>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</si>
  <si>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</si>
  <si>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</si>
  <si>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</si>
  <si>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</si>
  <si>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</si>
  <si>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</si>
  <si>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</si>
  <si>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</si>
  <si>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</si>
  <si>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</si>
  <si>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</si>
  <si>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</si>
  <si>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</si>
  <si>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</si>
  <si>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</si>
  <si>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</si>
  <si>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</si>
  <si>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</si>
  <si>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</si>
  <si>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</si>
  <si>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</si>
  <si>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</si>
  <si>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</si>
  <si>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</si>
  <si>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</si>
  <si>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</si>
  <si>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</si>
  <si>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</si>
  <si>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</si>
  <si>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</si>
  <si>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</si>
  <si>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</si>
  <si>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</si>
  <si>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</si>
  <si>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</si>
  <si>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</si>
  <si>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</si>
  <si>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</si>
  <si>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</si>
  <si>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</si>
  <si>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</si>
  <si>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</si>
  <si>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</si>
  <si>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</si>
  <si>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</si>
  <si>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</si>
  <si>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</si>
  <si>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</si>
  <si>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</si>
  <si>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</si>
  <si>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</si>
  <si>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</si>
  <si>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</si>
  <si>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</si>
  <si>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</si>
  <si>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</si>
  <si>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</si>
  <si>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</si>
  <si>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</si>
  <si>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</si>
  <si>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</si>
  <si>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</si>
  <si>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</si>
  <si>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</si>
  <si>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</si>
  <si>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</si>
  <si>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</si>
  <si>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</si>
  <si>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</si>
  <si>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</si>
  <si>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</si>
  <si>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</si>
  <si>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</si>
  <si>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</si>
  <si>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</si>
  <si>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</si>
  <si>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</si>
  <si>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</si>
  <si>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</si>
  <si>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</si>
  <si>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</si>
  <si>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</si>
  <si>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</si>
  <si>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</si>
  <si>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</si>
  <si>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</si>
  <si>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</si>
  <si>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</si>
  <si>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</si>
  <si>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</si>
  <si>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</si>
  <si>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</si>
  <si>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</si>
  <si>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</si>
  <si>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</si>
  <si>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</si>
  <si>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</si>
  <si>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</si>
  <si>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</si>
  <si>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</si>
  <si>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</si>
  <si>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</si>
  <si>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</si>
  <si>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</si>
  <si>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</si>
  <si>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</si>
  <si>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</si>
  <si>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</si>
  <si>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</si>
  <si>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</si>
  <si>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</si>
  <si>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</si>
  <si>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</si>
  <si>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</si>
  <si>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</si>
  <si>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</si>
  <si>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</si>
  <si>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</si>
  <si>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</si>
  <si>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</si>
  <si>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</si>
  <si>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</si>
  <si>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</si>
  <si>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</si>
  <si>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</si>
  <si>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</si>
  <si>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</si>
  <si>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</si>
  <si>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</si>
  <si>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</si>
  <si>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</si>
  <si>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</si>
  <si>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</si>
  <si>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</si>
  <si>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</si>
  <si>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</si>
  <si>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</si>
  <si>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</si>
  <si>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</si>
  <si>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</si>
  <si>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</si>
  <si>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</si>
  <si>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</si>
  <si>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</si>
  <si>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</si>
  <si>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</si>
  <si>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</si>
  <si>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</si>
  <si>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</si>
  <si>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</si>
  <si>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</si>
  <si>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</si>
  <si>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</si>
  <si>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</si>
  <si>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</si>
  <si>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</si>
  <si>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</si>
  <si>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</si>
  <si>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</si>
  <si>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</si>
  <si>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</si>
  <si>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</si>
  <si>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</si>
  <si>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</si>
  <si>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</si>
  <si>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</si>
  <si>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</si>
  <si>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</si>
  <si>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</si>
  <si>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</si>
  <si>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</si>
  <si>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</si>
  <si>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</si>
  <si>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</si>
  <si>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</si>
  <si>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</si>
  <si>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</si>
  <si>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</si>
  <si>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</si>
  <si>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</si>
  <si>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</si>
  <si>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</si>
  <si>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</si>
  <si>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</si>
  <si>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</si>
  <si>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</si>
  <si>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</si>
  <si>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</si>
  <si>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</si>
  <si>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</si>
  <si>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</si>
  <si>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</si>
  <si>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</si>
  <si>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</si>
  <si>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</si>
  <si>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</si>
  <si>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</si>
  <si>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</si>
  <si>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</si>
  <si>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</si>
  <si>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</si>
  <si>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</si>
  <si>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</si>
  <si>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</si>
  <si>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</si>
  <si>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</si>
  <si>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</si>
  <si>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</si>
  <si>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</si>
  <si>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</si>
  <si>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</si>
  <si>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</si>
  <si>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</si>
  <si>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</si>
  <si>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</si>
  <si>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</si>
  <si>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</si>
  <si>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</si>
  <si>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</si>
  <si>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</si>
  <si>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</si>
  <si>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</si>
  <si>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</si>
  <si>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</si>
  <si>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</si>
  <si>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</si>
  <si>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</si>
  <si>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</si>
  <si>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</si>
  <si>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</si>
  <si>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</si>
  <si>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</si>
  <si>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</si>
  <si>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</si>
  <si>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</si>
  <si>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</si>
  <si>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</si>
  <si>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</si>
  <si>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</si>
  <si>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</si>
  <si>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</si>
  <si>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</si>
  <si>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</si>
  <si>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</si>
  <si>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</si>
  <si>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</si>
  <si>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</si>
  <si>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</si>
  <si>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</si>
  <si>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</si>
  <si>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</si>
  <si>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</si>
  <si>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</si>
  <si>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</si>
  <si>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</si>
  <si>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</si>
  <si>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</si>
  <si>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</si>
  <si>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</si>
  <si>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</si>
  <si>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</si>
  <si>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</si>
  <si>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</si>
  <si>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</si>
  <si>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</si>
  <si>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</si>
  <si>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</si>
  <si>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</si>
  <si>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</si>
  <si>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</si>
  <si>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</si>
  <si>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</si>
  <si>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</si>
  <si>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</si>
  <si>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</si>
  <si>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</si>
  <si>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</si>
  <si>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</si>
  <si>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</si>
  <si>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</si>
  <si>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</si>
  <si>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</si>
  <si>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</si>
  <si>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</si>
  <si>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</si>
  <si>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</si>
  <si>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</si>
  <si>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</si>
  <si>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</si>
  <si>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</si>
  <si>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</si>
  <si>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</si>
  <si>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</si>
  <si>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</si>
  <si>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</si>
  <si>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</si>
  <si>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</si>
  <si>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</si>
  <si>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</si>
  <si>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</si>
  <si>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</si>
  <si>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</si>
  <si>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</si>
  <si>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</si>
  <si>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</si>
  <si>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</si>
  <si>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</si>
  <si>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</si>
  <si>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</si>
  <si>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</si>
  <si>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</si>
  <si>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</si>
  <si>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</si>
  <si>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</si>
  <si>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</si>
  <si>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</si>
  <si>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</si>
  <si>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</si>
  <si>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</si>
  <si>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</si>
  <si>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</si>
  <si>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</si>
  <si>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</si>
  <si>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</si>
  <si>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</si>
  <si>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</si>
  <si>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</si>
  <si>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</si>
  <si>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</si>
  <si>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</si>
  <si>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</si>
  <si>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</si>
  <si>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</si>
  <si>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</si>
  <si>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</si>
  <si>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</si>
  <si>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</si>
  <si>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</si>
  <si>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</si>
  <si>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</si>
  <si>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</si>
  <si>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</si>
  <si>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</si>
  <si>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</si>
  <si>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</si>
  <si>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</si>
  <si>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</si>
  <si>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</si>
  <si>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</si>
  <si>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</si>
  <si>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</si>
  <si>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</si>
  <si>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</si>
  <si>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</si>
  <si>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</si>
  <si>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</si>
  <si>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</si>
  <si>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</si>
  <si>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</si>
  <si>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</si>
  <si>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</si>
  <si>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</si>
  <si>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</si>
  <si>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</si>
  <si>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</si>
  <si>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</si>
  <si>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</si>
  <si>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</si>
  <si>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</si>
  <si>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</si>
  <si>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</si>
  <si>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</si>
  <si>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</si>
  <si>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</si>
  <si>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</si>
  <si>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</si>
  <si>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</si>
  <si>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</si>
  <si>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</si>
  <si>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</si>
  <si>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</si>
  <si>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</si>
  <si>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</si>
  <si>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</si>
  <si>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</si>
  <si>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</si>
  <si>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</si>
  <si>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</si>
  <si>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</si>
  <si>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</si>
  <si>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</si>
  <si>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</si>
  <si>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</si>
  <si>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</si>
  <si>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</si>
  <si>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</si>
  <si>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</si>
  <si>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</si>
  <si>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</si>
  <si>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</si>
  <si>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</si>
  <si>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</si>
  <si>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</si>
  <si>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</si>
  <si>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</si>
  <si>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</si>
  <si>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</si>
  <si>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</si>
  <si>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</si>
  <si>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</si>
  <si>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</si>
  <si>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</si>
  <si>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</si>
  <si>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</si>
  <si>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</si>
  <si>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</si>
  <si>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</si>
  <si>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</si>
  <si>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</si>
  <si>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</si>
  <si>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</si>
  <si>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</si>
  <si>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</si>
  <si>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</si>
  <si>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</si>
  <si>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</si>
  <si>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</si>
  <si>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</si>
  <si>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</si>
  <si>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</si>
  <si>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</si>
  <si>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</si>
  <si>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</si>
  <si>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</si>
  <si>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</si>
  <si>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</si>
  <si>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</si>
  <si>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</si>
  <si>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</si>
  <si>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</si>
  <si>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</si>
  <si>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</si>
  <si>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</si>
  <si>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</si>
  <si>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</si>
  <si>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</si>
  <si>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</si>
  <si>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</si>
  <si>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</si>
  <si>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</si>
  <si>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</si>
  <si>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</si>
  <si>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</si>
  <si>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</si>
  <si>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</si>
  <si>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</si>
  <si>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</si>
  <si>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</si>
  <si>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</si>
  <si>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</si>
  <si>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</si>
  <si>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</si>
  <si>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</si>
  <si>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</si>
  <si>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</si>
  <si>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</si>
  <si>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</si>
  <si>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</si>
  <si>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</si>
  <si>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</si>
  <si>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</si>
  <si>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</si>
  <si>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</si>
  <si>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</si>
  <si>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</si>
  <si>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</si>
  <si>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</si>
  <si>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</si>
  <si>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</si>
  <si>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</si>
  <si>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</si>
  <si>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</si>
  <si>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</si>
  <si>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</si>
  <si>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</si>
  <si>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</si>
  <si>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</si>
  <si>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</si>
  <si>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</si>
  <si>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</si>
  <si>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</si>
  <si>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</si>
  <si>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</si>
  <si>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</si>
  <si>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</si>
  <si>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</si>
  <si>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</si>
  <si>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</si>
  <si>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</si>
  <si>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</si>
  <si>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</si>
  <si>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</si>
  <si>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</si>
  <si>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</si>
  <si>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</si>
  <si>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</si>
  <si>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</si>
  <si>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</si>
  <si>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</si>
  <si>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</si>
  <si>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</si>
  <si>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</si>
  <si>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</si>
  <si>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</si>
  <si>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</si>
  <si>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</si>
  <si>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</si>
  <si>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</si>
  <si>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</si>
  <si>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</si>
  <si>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</si>
  <si>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</si>
  <si>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</si>
  <si>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</si>
  <si>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</si>
  <si>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</si>
  <si>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</si>
  <si>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</si>
  <si>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</si>
  <si>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</si>
  <si>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</si>
  <si>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</si>
  <si>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</si>
  <si>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</si>
  <si>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</si>
  <si>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</si>
  <si>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</si>
  <si>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</si>
  <si>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</si>
  <si>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</si>
  <si>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</si>
  <si>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</si>
  <si>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</si>
  <si>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</si>
  <si>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</si>
  <si>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</si>
  <si>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</si>
  <si>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</si>
  <si>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</si>
  <si>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</si>
  <si>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</si>
  <si>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</si>
  <si>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</si>
  <si>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</si>
  <si>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</si>
  <si>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</si>
  <si>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</si>
  <si>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</si>
  <si>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</si>
  <si>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</si>
  <si>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</si>
  <si>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</si>
  <si>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</si>
  <si>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</si>
  <si>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</si>
  <si>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</si>
  <si>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</si>
  <si>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</si>
  <si>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</si>
  <si>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</si>
  <si>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</si>
  <si>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</si>
  <si>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</si>
  <si>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</si>
  <si>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</si>
  <si>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</si>
  <si>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</si>
  <si>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</si>
  <si>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</si>
  <si>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</si>
  <si>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</si>
  <si>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</si>
  <si>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</si>
  <si>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</si>
  <si>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</si>
  <si>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</si>
  <si>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</si>
  <si>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</si>
  <si>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</si>
  <si>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</si>
  <si>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</si>
  <si>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</si>
  <si>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</si>
  <si>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</si>
  <si>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</si>
  <si>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</si>
  <si>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</si>
  <si>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</si>
  <si>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</si>
  <si>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</si>
  <si>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</si>
  <si>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</si>
  <si>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</si>
  <si>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</si>
  <si>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</si>
  <si>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</si>
  <si>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</si>
  <si>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</si>
  <si>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</si>
  <si>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</si>
  <si>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</si>
  <si>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</si>
  <si>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</si>
  <si>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</si>
  <si>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</si>
  <si>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</si>
  <si>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</si>
  <si>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</si>
  <si>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</si>
  <si>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</si>
  <si>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</si>
  <si>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</si>
  <si>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</si>
  <si>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</si>
  <si>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</si>
  <si>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</si>
  <si>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</si>
  <si>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</si>
  <si>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</si>
  <si>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</si>
  <si>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</si>
  <si>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</si>
  <si>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</si>
  <si>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</si>
  <si>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</si>
  <si>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</si>
  <si>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</si>
  <si>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</si>
  <si>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</si>
  <si>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</si>
  <si>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</si>
  <si>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</si>
  <si>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</si>
  <si>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</si>
  <si>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</si>
  <si>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</si>
  <si>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</si>
  <si>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</si>
  <si>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</si>
  <si>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</si>
  <si>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</si>
  <si>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</si>
  <si>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</si>
  <si>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</si>
  <si>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</si>
  <si>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</si>
  <si>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</si>
  <si>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</si>
  <si>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</si>
  <si>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</si>
  <si>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</si>
  <si>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</si>
  <si>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</si>
  <si>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</si>
  <si>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</si>
  <si>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</si>
  <si>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</si>
  <si>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</si>
  <si>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</si>
  <si>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</si>
  <si>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</si>
  <si>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</si>
  <si>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</si>
  <si>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</si>
  <si>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</si>
  <si>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</si>
  <si>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</si>
  <si>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</si>
  <si>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</si>
  <si>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</si>
  <si>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</si>
  <si>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</si>
  <si>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</si>
  <si>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</si>
  <si>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</si>
  <si>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</si>
  <si>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</si>
  <si>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</si>
  <si>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</si>
  <si>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</si>
  <si>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</si>
  <si>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</si>
  <si>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</si>
  <si>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</si>
  <si>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</si>
  <si>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</si>
  <si>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</si>
  <si>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</si>
  <si>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</si>
  <si>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</si>
  <si>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</si>
  <si>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</si>
  <si>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</si>
  <si>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</si>
  <si>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</si>
  <si>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</si>
  <si>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</si>
  <si>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</si>
  <si>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</si>
  <si>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</si>
  <si>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</si>
  <si>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</si>
  <si>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</si>
  <si>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</si>
  <si>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</si>
  <si>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</si>
  <si>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</si>
  <si>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</si>
  <si>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</si>
  <si>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</si>
  <si>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</si>
  <si>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</si>
  <si>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</si>
  <si>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</si>
  <si>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</si>
  <si>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</si>
  <si>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</si>
  <si>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</si>
  <si>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</si>
  <si>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</si>
  <si>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</si>
  <si>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</si>
  <si>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</si>
  <si>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</si>
  <si>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</si>
  <si>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</si>
  <si>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</si>
  <si>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</si>
  <si>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</si>
  <si>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</si>
  <si>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</si>
  <si>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</si>
  <si>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</si>
  <si>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</si>
  <si>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</si>
  <si>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</si>
  <si>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</si>
  <si>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</si>
  <si>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</si>
  <si>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</si>
  <si>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</si>
  <si>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</si>
  <si>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</si>
  <si>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</si>
  <si>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</si>
  <si>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</si>
  <si>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</si>
  <si>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</si>
  <si>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</si>
  <si>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</si>
  <si>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</si>
  <si>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</si>
  <si>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</si>
  <si>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</si>
  <si>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</si>
  <si>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</si>
  <si>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</si>
  <si>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</si>
  <si>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</si>
  <si>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</si>
  <si>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</si>
  <si>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</si>
  <si>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</si>
  <si>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</si>
  <si>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</si>
  <si>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</si>
  <si>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</si>
  <si>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</si>
  <si>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</si>
  <si>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</si>
  <si>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</si>
  <si>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</si>
  <si>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</si>
  <si>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</si>
  <si>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</si>
  <si>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</si>
  <si>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</si>
  <si>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</si>
  <si>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</si>
  <si>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</si>
  <si>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</si>
  <si>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</si>
  <si>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</si>
  <si>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</si>
  <si>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</si>
  <si>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</si>
  <si>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</si>
  <si>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</si>
  <si>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</si>
  <si>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</si>
  <si>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</si>
  <si>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</si>
  <si>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</si>
  <si>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</si>
  <si>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</si>
  <si>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</si>
  <si>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</si>
  <si>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</si>
  <si>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</si>
  <si>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</si>
  <si>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</si>
  <si>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</si>
  <si>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</si>
  <si>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</si>
  <si>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</si>
  <si>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</si>
  <si>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</si>
  <si>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</si>
  <si>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</si>
  <si>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</si>
  <si>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</si>
  <si>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</si>
  <si>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</si>
  <si>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</si>
  <si>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</si>
  <si>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</si>
  <si>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</si>
  <si>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</si>
  <si>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</si>
  <si>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</si>
  <si>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</si>
  <si>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</si>
  <si>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</si>
  <si>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</si>
  <si>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</si>
  <si>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</si>
  <si>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</si>
  <si>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</si>
  <si>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</si>
  <si>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</si>
  <si>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</si>
  <si>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</si>
  <si>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</si>
  <si>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</si>
  <si>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</si>
  <si>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</si>
  <si>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</si>
  <si>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</si>
  <si>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</si>
  <si>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</si>
  <si>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</si>
  <si>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</si>
  <si>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</si>
  <si>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</si>
  <si>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</si>
  <si>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</si>
  <si>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</si>
  <si>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</si>
  <si>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</si>
  <si>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</si>
  <si>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</si>
  <si>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</si>
  <si>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</si>
  <si>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</si>
  <si>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</si>
  <si>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</si>
  <si>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</si>
  <si>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</si>
  <si>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</si>
  <si>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</si>
  <si>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</si>
  <si>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</si>
  <si>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</si>
  <si>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</si>
  <si>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</si>
  <si>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</si>
  <si>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</si>
  <si>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</si>
  <si>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</si>
  <si>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</si>
  <si>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</si>
  <si>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</si>
  <si>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</si>
  <si>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</si>
  <si>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</si>
  <si>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</si>
  <si>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</si>
  <si>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</si>
  <si>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</si>
  <si>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</si>
  <si>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</si>
  <si>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</si>
  <si>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</si>
  <si>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</si>
  <si>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</si>
  <si>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</si>
  <si>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</si>
  <si>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</si>
  <si>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</si>
  <si>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</si>
  <si>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</si>
  <si>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</si>
  <si>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</si>
  <si>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</si>
  <si>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</si>
  <si>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</si>
  <si>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</si>
  <si>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</si>
  <si>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</si>
  <si>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</si>
  <si>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</si>
  <si>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</si>
  <si>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</si>
  <si>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</si>
  <si>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</si>
  <si>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</si>
  <si>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</si>
  <si>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</si>
  <si>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</si>
  <si>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</si>
  <si>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</si>
  <si>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</si>
  <si>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</si>
  <si>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</si>
  <si>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</si>
  <si>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</si>
  <si>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</si>
  <si>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</si>
  <si>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</si>
  <si>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</si>
  <si>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</si>
  <si>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</si>
  <si>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</si>
  <si>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</si>
  <si>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</si>
  <si>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</si>
  <si>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</si>
  <si>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</si>
  <si>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</si>
  <si>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</si>
  <si>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</si>
  <si>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</si>
  <si>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</si>
  <si>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</si>
  <si>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</si>
  <si>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</si>
  <si>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</si>
  <si>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</si>
  <si>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</si>
  <si>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</si>
  <si>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</si>
  <si>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</si>
  <si>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</si>
  <si>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</si>
  <si>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</si>
  <si>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</si>
  <si>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</si>
  <si>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</si>
  <si>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</si>
  <si>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</si>
  <si>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</si>
  <si>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</si>
  <si>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</si>
  <si>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</si>
  <si>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</si>
  <si>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</si>
  <si>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</si>
  <si>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</si>
  <si>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</si>
  <si>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</si>
  <si>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</si>
  <si>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</si>
  <si>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</si>
  <si>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</si>
  <si>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</si>
  <si>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</si>
  <si>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</si>
  <si>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</si>
  <si>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</si>
  <si>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</si>
  <si>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</si>
  <si>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</si>
  <si>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</si>
  <si>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</si>
  <si>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</si>
  <si>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</si>
  <si>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</si>
  <si>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</si>
  <si>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</si>
  <si>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</si>
  <si>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</si>
  <si>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</si>
  <si>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</si>
  <si>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</si>
  <si>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</si>
  <si>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</si>
  <si>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</si>
  <si>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</si>
  <si>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</si>
  <si>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</si>
  <si>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</si>
  <si>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</si>
  <si>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</si>
  <si>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</si>
  <si>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</si>
  <si>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</si>
  <si>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</si>
  <si>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</si>
  <si>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</si>
  <si>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</si>
  <si>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</si>
  <si>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</si>
  <si>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</si>
  <si>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</si>
  <si>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</si>
  <si>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</si>
  <si>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</si>
  <si>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</si>
  <si>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</si>
  <si>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</si>
  <si>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</si>
  <si>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</si>
  <si>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</si>
  <si>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</si>
  <si>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</si>
  <si>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</si>
  <si>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</si>
  <si>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</si>
  <si>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</si>
  <si>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</si>
  <si>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</si>
  <si>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</si>
  <si>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</si>
  <si>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</si>
  <si>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</si>
  <si>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</si>
  <si>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</si>
  <si>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</si>
  <si>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</si>
  <si>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</si>
  <si>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</si>
  <si>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</si>
  <si>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</si>
  <si>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</si>
  <si>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</si>
  <si>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</si>
  <si>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</si>
  <si>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</si>
  <si>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</si>
  <si>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</si>
  <si>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</si>
  <si>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</si>
  <si>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</si>
  <si>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</si>
  <si>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</si>
  <si>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</si>
  <si>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</si>
  <si>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</si>
  <si>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</si>
  <si>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</si>
  <si>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</si>
  <si>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</si>
  <si>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</si>
  <si>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</si>
  <si>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</si>
  <si>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</si>
  <si>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</si>
  <si>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</si>
  <si>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</si>
  <si>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</si>
  <si>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</si>
  <si>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</si>
  <si>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</si>
  <si>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</si>
  <si>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</si>
  <si>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</si>
  <si>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</si>
  <si>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</si>
  <si>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</si>
  <si>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</si>
  <si>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</si>
  <si>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</si>
  <si>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</si>
  <si>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</si>
  <si>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</si>
  <si>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</si>
  <si>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</si>
  <si>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</si>
  <si>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</si>
  <si>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</si>
  <si>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</si>
  <si>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</si>
  <si>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</si>
  <si>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</si>
  <si>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</si>
  <si>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</si>
  <si>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</si>
  <si>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</si>
  <si>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</si>
  <si>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</si>
  <si>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</si>
  <si>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</si>
  <si>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</si>
  <si>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</si>
  <si>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</si>
  <si>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</si>
  <si>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</si>
  <si>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</si>
  <si>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</si>
  <si>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</si>
  <si>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</si>
  <si>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</si>
  <si>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</si>
  <si>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</si>
  <si>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</si>
  <si>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</si>
  <si>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</si>
  <si>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</si>
  <si>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</si>
  <si>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</si>
  <si>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</si>
  <si>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</si>
  <si>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</si>
  <si>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</si>
  <si>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</si>
  <si>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</si>
  <si>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</si>
  <si>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</si>
  <si>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</si>
  <si>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</si>
  <si>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</si>
  <si>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</si>
  <si>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</si>
  <si>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</si>
  <si>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</si>
  <si>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</si>
  <si>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</si>
  <si>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</si>
  <si>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</si>
  <si>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</si>
  <si>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</si>
  <si>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</si>
  <si>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</si>
  <si>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</si>
  <si>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</si>
  <si>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</si>
  <si>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</si>
  <si>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</si>
  <si>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</si>
  <si>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</si>
  <si>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</si>
  <si>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</si>
  <si>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</si>
  <si>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</si>
  <si>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</si>
  <si>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</si>
  <si>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</si>
  <si>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</si>
  <si>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</si>
  <si>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</si>
  <si>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</si>
  <si>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</si>
  <si>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</si>
  <si>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</si>
  <si>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</si>
  <si>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</si>
  <si>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</si>
  <si>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</si>
  <si>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</si>
  <si>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</si>
  <si>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</si>
  <si>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</si>
  <si>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</si>
  <si>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</si>
  <si>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</si>
  <si>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</si>
  <si>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</si>
  <si>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</si>
  <si>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</si>
  <si>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</si>
  <si>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</si>
  <si>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</si>
  <si>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</si>
  <si>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</si>
  <si>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</si>
  <si>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</si>
  <si>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</si>
  <si>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</si>
  <si>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</si>
  <si>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</si>
  <si>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</si>
  <si>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</si>
  <si>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</si>
  <si>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</si>
  <si>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</si>
  <si>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</si>
  <si>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</si>
  <si>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</si>
  <si>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</si>
  <si>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</si>
  <si>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</si>
  <si>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</si>
  <si>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</si>
  <si>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</si>
  <si>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</si>
  <si>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</si>
  <si>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</si>
  <si>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</si>
  <si>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</si>
  <si>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</si>
  <si>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</si>
  <si>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</si>
  <si>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</si>
  <si>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</si>
  <si>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</si>
  <si>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</si>
  <si>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</si>
  <si>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</si>
  <si>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</si>
  <si>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</si>
  <si>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</si>
  <si>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</si>
  <si>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</si>
  <si>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</si>
  <si>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</si>
  <si>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</si>
  <si>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</si>
  <si>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</si>
  <si>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</si>
  <si>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</si>
  <si>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</si>
  <si>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</si>
  <si>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</si>
  <si>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</si>
  <si>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</si>
  <si>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</si>
  <si>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</si>
  <si>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</si>
  <si>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</si>
  <si>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</si>
  <si>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</si>
  <si>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</si>
  <si>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</si>
  <si>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</si>
  <si>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</si>
  <si>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</si>
  <si>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</si>
  <si>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</si>
  <si>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</si>
  <si>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</si>
  <si>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</si>
  <si>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</si>
  <si>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</si>
  <si>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</si>
  <si>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</si>
  <si>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</si>
  <si>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</si>
  <si>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</si>
  <si>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</si>
  <si>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</si>
  <si>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</si>
  <si>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</si>
  <si>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</si>
  <si>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</si>
  <si>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</si>
  <si>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</si>
  <si>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</si>
  <si>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</si>
  <si>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</si>
  <si>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</si>
  <si>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</si>
  <si>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</si>
  <si>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</si>
  <si>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</si>
  <si>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</si>
  <si>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</si>
  <si>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</si>
  <si>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</si>
  <si>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</si>
  <si>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</si>
  <si>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</si>
  <si>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</si>
  <si>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</si>
  <si>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</si>
  <si>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</si>
  <si>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</si>
  <si>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</si>
  <si>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</si>
  <si>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</si>
  <si>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</si>
  <si>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</si>
  <si>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</si>
  <si>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</si>
  <si>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</si>
  <si>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</si>
  <si>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</si>
  <si>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</si>
  <si>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</si>
  <si>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</si>
  <si>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</si>
  <si>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</si>
  <si>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</si>
  <si>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</si>
  <si>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</si>
  <si>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</si>
  <si>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</si>
  <si>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</si>
  <si>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</si>
  <si>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</si>
  <si>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</si>
  <si>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</si>
  <si>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</si>
  <si>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</si>
  <si>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</si>
  <si>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</si>
  <si>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</si>
  <si>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</si>
  <si>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</si>
  <si>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</si>
  <si>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</si>
  <si>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</si>
  <si>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</si>
  <si>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</si>
  <si>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</si>
  <si>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</si>
  <si>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</si>
  <si>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</si>
  <si>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</si>
  <si>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</si>
  <si>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</si>
  <si>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</si>
  <si>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</si>
  <si>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</si>
  <si>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</si>
  <si>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</si>
  <si>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</si>
  <si>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</si>
  <si>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</si>
  <si>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</si>
  <si>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</si>
  <si>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</si>
  <si>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</si>
  <si>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</si>
  <si>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</si>
  <si>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</si>
  <si>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</si>
  <si>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</si>
  <si>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</si>
  <si>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</si>
  <si>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</si>
  <si>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</si>
  <si>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</si>
  <si>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</si>
  <si>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</si>
  <si>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</si>
  <si>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</si>
  <si>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</si>
  <si>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</si>
  <si>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</si>
  <si>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</si>
  <si>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</si>
  <si>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</si>
  <si>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</si>
  <si>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</si>
  <si>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</si>
  <si>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</si>
  <si>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</si>
  <si>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</si>
  <si>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</si>
  <si>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</si>
  <si>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</si>
  <si>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</si>
  <si>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</si>
  <si>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</si>
  <si>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</si>
  <si>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</si>
  <si>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</si>
  <si>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</si>
  <si>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</si>
  <si>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</si>
  <si>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</si>
  <si>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</si>
  <si>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</si>
  <si>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</si>
  <si>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</si>
  <si>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</si>
  <si>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</si>
  <si>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</si>
  <si>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</si>
  <si>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</si>
  <si>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</si>
  <si>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</si>
  <si>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</si>
  <si>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</si>
  <si>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</si>
  <si>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</si>
  <si>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</si>
  <si>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</si>
  <si>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</si>
  <si>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</si>
  <si>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</si>
  <si>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</si>
  <si>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</si>
  <si>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</si>
  <si>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</si>
  <si>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</si>
  <si>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</si>
  <si>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</si>
  <si>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</si>
  <si>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</si>
  <si>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</si>
  <si>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</si>
  <si>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</si>
  <si>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</si>
  <si>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</si>
  <si>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</si>
  <si>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</si>
  <si>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</si>
  <si>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</si>
  <si>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</si>
  <si>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</si>
  <si>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</si>
  <si>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</si>
  <si>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</si>
  <si>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</si>
  <si>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</si>
  <si>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</si>
  <si>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</si>
  <si>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</si>
  <si>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</si>
  <si>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</si>
  <si>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</si>
  <si>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</si>
  <si>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</si>
  <si>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</si>
  <si>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</si>
  <si>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</si>
  <si>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</si>
  <si>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</si>
  <si>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</si>
  <si>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</si>
  <si>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</si>
  <si>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</si>
  <si>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</si>
  <si>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</si>
  <si>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</si>
  <si>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</si>
  <si>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</si>
  <si>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</si>
  <si>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</si>
  <si>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</si>
  <si>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</si>
  <si>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</si>
  <si>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</si>
  <si>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</si>
  <si>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</si>
  <si>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</si>
  <si>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</si>
  <si>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</si>
  <si>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</si>
  <si>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</si>
  <si>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</si>
  <si>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</si>
  <si>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</si>
  <si>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</si>
  <si>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</si>
  <si>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</si>
  <si>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</si>
  <si>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</si>
  <si>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</si>
  <si>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</si>
  <si>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</si>
  <si>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</si>
  <si>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</si>
  <si>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</si>
  <si>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</si>
  <si>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</si>
  <si>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</si>
  <si>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</si>
  <si>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</si>
  <si>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</si>
  <si>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</si>
  <si>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</si>
  <si>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</si>
  <si>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</si>
  <si>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</si>
  <si>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</si>
  <si>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</si>
  <si>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</si>
  <si>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</si>
  <si>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</si>
  <si>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</si>
  <si>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</si>
  <si>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</si>
  <si>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</si>
  <si>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</si>
  <si>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</si>
  <si>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</si>
  <si>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</si>
  <si>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</si>
  <si>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</si>
  <si>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</si>
  <si>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</si>
  <si>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</si>
  <si>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</si>
  <si>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</si>
  <si>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</si>
  <si>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</si>
  <si>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</si>
  <si>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</si>
  <si>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</si>
  <si>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</si>
  <si>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</si>
  <si>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</si>
  <si>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</si>
  <si>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</si>
  <si>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</si>
  <si>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</si>
  <si>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</si>
  <si>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</si>
  <si>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</si>
  <si>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</si>
  <si>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</si>
  <si>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</si>
  <si>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</si>
  <si>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</si>
  <si>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</si>
  <si>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</si>
  <si>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</si>
  <si>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</si>
  <si>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</si>
  <si>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</si>
  <si>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</si>
  <si>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</si>
  <si>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</si>
  <si>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</si>
  <si>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</si>
  <si>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</si>
  <si>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</si>
  <si>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</si>
  <si>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</si>
  <si>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</si>
  <si>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</si>
  <si>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</si>
  <si>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</si>
  <si>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</si>
  <si>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</si>
  <si>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</si>
  <si>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</si>
  <si>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</si>
  <si>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</si>
  <si>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</si>
  <si>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</si>
  <si>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</si>
  <si>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</si>
  <si>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</si>
  <si>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</si>
  <si>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</si>
  <si>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</si>
  <si>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</si>
  <si>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</si>
  <si>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</si>
  <si>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</si>
  <si>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</si>
  <si>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</si>
  <si>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</si>
  <si>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</si>
  <si>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</si>
  <si>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</si>
  <si>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</si>
  <si>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</si>
  <si>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</si>
  <si>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</si>
  <si>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</si>
  <si>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</si>
  <si>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</si>
  <si>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</si>
  <si>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</si>
  <si>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</si>
  <si>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</si>
  <si>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</si>
  <si>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</si>
  <si>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</si>
  <si>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</si>
  <si>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</si>
  <si>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</si>
  <si>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</si>
  <si>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</si>
  <si>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</si>
  <si>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</si>
  <si>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</si>
  <si>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</si>
  <si>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</si>
  <si>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</si>
  <si>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</si>
  <si>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</si>
  <si>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</si>
  <si>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</si>
  <si>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</si>
  <si>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</si>
  <si>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</si>
  <si>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</si>
  <si>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</si>
  <si>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</si>
  <si>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</si>
  <si>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</si>
  <si>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</si>
  <si>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</si>
  <si>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</si>
  <si>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</si>
  <si>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</si>
  <si>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</si>
  <si>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</si>
  <si>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</si>
  <si>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</si>
  <si>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</si>
  <si>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</si>
  <si>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</si>
  <si>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</si>
  <si>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</si>
  <si>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</si>
  <si>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</si>
  <si>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</si>
  <si>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</si>
  <si>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</si>
  <si>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</si>
  <si>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</si>
  <si>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</si>
  <si>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</si>
  <si>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</si>
  <si>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</si>
  <si>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</si>
  <si>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</si>
  <si>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</si>
  <si>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</si>
  <si>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</si>
  <si>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</si>
  <si>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</si>
  <si>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</si>
  <si>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</si>
  <si>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</si>
  <si>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</si>
  <si>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</si>
  <si>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</si>
  <si>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</si>
  <si>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</si>
  <si>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</si>
  <si>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</si>
  <si>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</si>
  <si>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</si>
  <si>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</si>
  <si>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</si>
  <si>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</si>
  <si>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</si>
  <si>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</si>
  <si>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</si>
  <si>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</si>
  <si>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</si>
  <si>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</si>
  <si>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</si>
  <si>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</si>
  <si>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</si>
  <si>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</si>
  <si>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</si>
  <si>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</si>
  <si>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</si>
  <si>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</si>
  <si>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</si>
  <si>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</si>
  <si>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</si>
  <si>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</si>
  <si>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</si>
  <si>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</si>
  <si>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</si>
  <si>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</si>
  <si>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</si>
  <si>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</si>
  <si>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</si>
  <si>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</si>
  <si>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</si>
  <si>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</si>
  <si>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</si>
  <si>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</si>
  <si>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</si>
  <si>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</si>
  <si>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</si>
  <si>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</si>
  <si>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</si>
  <si>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</si>
  <si>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</si>
  <si>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</si>
  <si>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</si>
  <si>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</si>
  <si>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</si>
  <si>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</si>
  <si>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</si>
  <si>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</si>
  <si>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</si>
  <si>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</si>
  <si>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</si>
  <si>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</si>
  <si>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</si>
  <si>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</si>
  <si>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</si>
  <si>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</si>
  <si>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</si>
  <si>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</si>
  <si>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</si>
  <si>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</si>
  <si>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</si>
  <si>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</si>
  <si>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</si>
  <si>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</si>
  <si>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</si>
  <si>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</si>
  <si>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</si>
  <si>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</si>
  <si>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</si>
  <si>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</si>
  <si>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</si>
  <si>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</si>
  <si>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</si>
  <si>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</si>
  <si>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</si>
  <si>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</si>
  <si>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</si>
  <si>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</si>
  <si>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</si>
  <si>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</si>
  <si>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</si>
  <si>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</si>
  <si>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</si>
  <si>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</si>
  <si>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</si>
  <si>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</si>
  <si>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</si>
  <si>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</si>
  <si>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</si>
  <si>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</si>
  <si>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</si>
  <si>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</si>
  <si>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</si>
  <si>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</si>
  <si>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</si>
  <si>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</si>
  <si>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</si>
  <si>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</si>
  <si>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</si>
  <si>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</si>
  <si>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</si>
  <si>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</si>
  <si>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</si>
  <si>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</si>
  <si>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</si>
  <si>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</si>
  <si>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</si>
  <si>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</si>
  <si>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</si>
  <si>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</si>
  <si>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</si>
  <si>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</si>
  <si>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</si>
  <si>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</si>
  <si>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</si>
  <si>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</si>
  <si>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</si>
  <si>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</si>
  <si>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</si>
  <si>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</si>
  <si>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</si>
  <si>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</si>
  <si>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</si>
  <si>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</si>
  <si>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</si>
  <si>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</si>
  <si>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</si>
  <si>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</si>
  <si>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</si>
  <si>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</si>
  <si>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</si>
  <si>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</si>
  <si>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</si>
  <si>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</si>
  <si>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</si>
  <si>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</si>
  <si>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</si>
  <si>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</si>
  <si>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</si>
  <si>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</si>
  <si>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</si>
  <si>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</si>
  <si>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</si>
  <si>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</si>
  <si>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</si>
  <si>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</si>
  <si>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</si>
  <si>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</si>
  <si>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</si>
  <si>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</si>
  <si>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</si>
  <si>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</si>
  <si>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</si>
  <si>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</si>
  <si>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</si>
  <si>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</si>
  <si>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</si>
  <si>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</si>
  <si>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</si>
  <si>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</si>
  <si>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</si>
  <si>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</si>
  <si>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</si>
  <si>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</si>
  <si>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</si>
  <si>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</si>
  <si>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</si>
  <si>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</si>
  <si>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</si>
  <si>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</si>
  <si>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</si>
  <si>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</si>
  <si>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</si>
  <si>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</si>
  <si>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</si>
  <si>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</si>
  <si>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</si>
  <si>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</si>
  <si>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</si>
  <si>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</si>
  <si>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</si>
  <si>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</si>
  <si>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</si>
  <si>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</si>
  <si>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</si>
  <si>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</si>
  <si>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</si>
  <si>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</si>
  <si>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</si>
  <si>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</si>
  <si>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</si>
  <si>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</si>
  <si>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</si>
  <si>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</si>
  <si>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</si>
  <si>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</si>
  <si>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</si>
  <si>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</si>
  <si>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</si>
  <si>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</si>
  <si>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</si>
  <si>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</si>
  <si>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</si>
  <si>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</si>
  <si>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</si>
  <si>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</si>
  <si>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</si>
  <si>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</si>
  <si>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</si>
  <si>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</si>
  <si>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</si>
  <si>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</si>
  <si>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</si>
  <si>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</si>
  <si>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</si>
  <si>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</si>
  <si>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</si>
  <si>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</si>
  <si>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</si>
  <si>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</si>
  <si>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</si>
  <si>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</si>
  <si>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</si>
  <si>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</si>
  <si>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</si>
  <si>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</si>
  <si>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</si>
  <si>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</si>
  <si>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</si>
  <si>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</si>
  <si>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</si>
  <si>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</si>
  <si>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</si>
  <si>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</si>
  <si>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</si>
  <si>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</si>
  <si>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</si>
  <si>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</si>
  <si>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</si>
  <si>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</si>
  <si>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</si>
  <si>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</si>
  <si>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</si>
  <si>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</si>
  <si>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</si>
  <si>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</si>
  <si>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</si>
  <si>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</si>
  <si>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</si>
  <si>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</si>
  <si>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</si>
  <si>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</si>
  <si>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</si>
  <si>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</si>
  <si>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</si>
  <si>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</si>
  <si>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</si>
  <si>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</si>
  <si>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</si>
  <si>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</si>
  <si>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</si>
  <si>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</si>
  <si>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</si>
  <si>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</si>
  <si>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</si>
  <si>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</si>
  <si>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</si>
  <si>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</si>
  <si>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</si>
  <si>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</si>
  <si>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</si>
  <si>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</si>
  <si>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</si>
  <si>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</si>
  <si>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</si>
  <si>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</si>
  <si>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</si>
  <si>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</si>
  <si>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</si>
  <si>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</si>
  <si>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</si>
  <si>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</si>
  <si>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</si>
  <si>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</si>
  <si>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</si>
  <si>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</si>
  <si>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</si>
  <si>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</si>
  <si>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</si>
  <si>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</si>
  <si>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</si>
  <si>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</si>
  <si>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</si>
  <si>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</si>
  <si>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</si>
  <si>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</si>
  <si>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</si>
  <si>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</si>
  <si>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</si>
  <si>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</si>
  <si>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</si>
  <si>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</si>
  <si>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</si>
  <si>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</si>
  <si>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</si>
  <si>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</si>
  <si>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</si>
  <si>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</si>
  <si>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</si>
  <si>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</si>
  <si>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</si>
  <si>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</si>
  <si>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</si>
  <si>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</si>
  <si>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</si>
  <si>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</si>
  <si>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</si>
  <si>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</si>
  <si>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</si>
  <si>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</si>
  <si>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</si>
  <si>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</si>
  <si>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</si>
  <si>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</si>
  <si>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</si>
  <si>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</si>
  <si>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</si>
  <si>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</si>
  <si>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</si>
  <si>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</si>
  <si>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</si>
  <si>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</si>
  <si>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</si>
  <si>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</si>
  <si>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</si>
  <si>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</si>
  <si>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</si>
  <si>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</si>
  <si>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</si>
  <si>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</si>
  <si>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</si>
  <si>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</si>
  <si>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</si>
  <si>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</si>
  <si>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</si>
  <si>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</si>
  <si>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</si>
  <si>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</si>
  <si>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</si>
  <si>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</si>
  <si>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</si>
  <si>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</si>
  <si>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</si>
  <si>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</si>
  <si>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</si>
  <si>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</si>
  <si>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</si>
  <si>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</si>
  <si>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</si>
  <si>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</si>
  <si>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</si>
  <si>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</si>
  <si>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</si>
  <si>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</si>
  <si>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</si>
  <si>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</si>
  <si>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</si>
  <si>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</si>
  <si>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</si>
  <si>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</si>
  <si>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</si>
  <si>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</si>
  <si>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</si>
  <si>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</si>
  <si>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</si>
  <si>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</si>
  <si>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</si>
  <si>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</si>
  <si>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</si>
  <si>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</si>
  <si>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</si>
  <si>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</si>
  <si>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</si>
  <si>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</si>
  <si>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</si>
  <si>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</si>
  <si>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</si>
  <si>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</si>
  <si>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</si>
  <si>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</si>
  <si>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</si>
  <si>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</si>
  <si>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</si>
  <si>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</si>
  <si>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</si>
  <si>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</si>
  <si>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</si>
  <si>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</si>
  <si>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</si>
  <si>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</si>
  <si>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</si>
  <si>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</si>
  <si>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</si>
  <si>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</si>
  <si>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</si>
  <si>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</si>
  <si>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</si>
  <si>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</si>
  <si>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</si>
  <si>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</si>
  <si>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</si>
  <si>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</si>
  <si>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</si>
  <si>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</si>
  <si>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</si>
  <si>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</si>
  <si>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</si>
  <si>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</si>
  <si>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</si>
  <si>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</si>
  <si>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</si>
  <si>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</si>
  <si>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</si>
  <si>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</si>
  <si>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</si>
  <si>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</si>
  <si>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</si>
  <si>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</si>
  <si>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</si>
  <si>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</si>
  <si>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</si>
  <si>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</si>
  <si>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</si>
  <si>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</si>
  <si>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</si>
  <si>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</si>
  <si>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</si>
  <si>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</si>
  <si>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</si>
  <si>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</si>
  <si>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</si>
  <si>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</si>
  <si>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</si>
  <si>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</si>
  <si>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</si>
  <si>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</si>
  <si>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</si>
  <si>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</si>
  <si>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</si>
  <si>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</si>
  <si>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</si>
  <si>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</si>
  <si>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</si>
  <si>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</si>
  <si>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</si>
  <si>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</si>
  <si>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</si>
  <si>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</si>
  <si>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</si>
  <si>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</si>
  <si>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</si>
  <si>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</si>
  <si>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</si>
  <si>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</si>
  <si>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</si>
  <si>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</si>
  <si>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</si>
  <si>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</si>
  <si>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</si>
  <si>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</si>
  <si>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</si>
  <si>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</si>
  <si>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</si>
  <si>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</si>
  <si>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</si>
  <si>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</si>
  <si>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</si>
  <si>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</si>
  <si>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</si>
  <si>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</si>
  <si>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</si>
  <si>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</si>
  <si>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</si>
  <si>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</si>
  <si>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</si>
  <si>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</si>
  <si>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</si>
  <si>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</si>
  <si>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</si>
  <si>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</si>
  <si>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</si>
  <si>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</si>
  <si>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</si>
  <si>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</si>
  <si>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</si>
  <si>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</si>
  <si>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</si>
  <si>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</si>
  <si>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</si>
  <si>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</si>
  <si>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</si>
  <si>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</si>
  <si>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</si>
  <si>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</si>
  <si>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</si>
  <si>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</si>
  <si>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</si>
  <si>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</si>
  <si>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</si>
  <si>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</si>
  <si>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</si>
  <si>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</si>
  <si>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</si>
  <si>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</si>
  <si>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</si>
  <si>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</si>
  <si>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</si>
  <si>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</si>
  <si>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</si>
  <si>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</si>
  <si>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</si>
  <si>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</si>
  <si>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</si>
  <si>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</si>
  <si>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</si>
  <si>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</si>
  <si>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</si>
  <si>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</si>
  <si>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</si>
  <si>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</si>
  <si>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</si>
  <si>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</si>
  <si>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</si>
  <si>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</si>
  <si>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</si>
  <si>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</si>
  <si>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</si>
  <si>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</si>
  <si>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</si>
  <si>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</si>
  <si>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</si>
  <si>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</si>
  <si>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</si>
  <si>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</si>
  <si>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</si>
  <si>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</si>
  <si>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</si>
  <si>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</si>
  <si>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</si>
  <si>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</si>
  <si>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</si>
  <si>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</si>
  <si>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</si>
  <si>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</si>
  <si>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</si>
  <si>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</si>
  <si>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</si>
  <si>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</si>
  <si>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</si>
  <si>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</si>
  <si>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</si>
  <si>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</si>
  <si>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</si>
  <si>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</si>
  <si>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</si>
  <si>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</si>
  <si>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</si>
  <si>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</si>
  <si>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</si>
  <si>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</si>
  <si>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</si>
  <si>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</si>
  <si>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</si>
  <si>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</si>
  <si>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</si>
  <si>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</si>
  <si>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</si>
  <si>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</si>
  <si>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</si>
  <si>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</si>
  <si>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</si>
  <si>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</si>
  <si>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</si>
  <si>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</si>
  <si>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</si>
  <si>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</si>
  <si>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</si>
  <si>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</si>
  <si>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</si>
  <si>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</si>
  <si>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</si>
  <si>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</si>
  <si>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</si>
  <si>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</si>
  <si>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</si>
  <si>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</si>
  <si>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</si>
  <si>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</si>
  <si>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</si>
  <si>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</si>
  <si>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</si>
  <si>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</si>
  <si>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</si>
  <si>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</si>
  <si>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</si>
  <si>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</si>
  <si>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</si>
  <si>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</si>
  <si>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</si>
  <si>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</si>
  <si>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</si>
  <si>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</si>
  <si>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</si>
  <si>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</si>
  <si>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</si>
  <si>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</si>
  <si>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</si>
  <si>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</si>
  <si>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</si>
  <si>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</si>
  <si>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</si>
  <si>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</si>
  <si>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</si>
  <si>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</si>
  <si>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</si>
  <si>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</si>
  <si>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</si>
  <si>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</si>
  <si>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</si>
  <si>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</si>
  <si>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</si>
  <si>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</si>
  <si>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</si>
  <si>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</si>
  <si>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</si>
  <si>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</si>
  <si>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</si>
  <si>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</si>
  <si>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</si>
  <si>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</si>
  <si>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</si>
  <si>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</si>
  <si>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</si>
  <si>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</si>
  <si>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</si>
  <si>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</si>
  <si>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</si>
  <si>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</si>
  <si>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</si>
  <si>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</si>
  <si>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</si>
  <si>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</si>
  <si>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</si>
  <si>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</si>
  <si>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</si>
  <si>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</si>
  <si>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</si>
  <si>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</si>
  <si>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</si>
  <si>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</si>
  <si>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</si>
  <si>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</si>
  <si>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</si>
  <si>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</si>
  <si>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</si>
  <si>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</si>
  <si>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</si>
  <si>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</si>
  <si>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</si>
  <si>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</si>
  <si>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</si>
  <si>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</si>
  <si>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</si>
  <si>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</si>
  <si>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</si>
  <si>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</si>
  <si>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</si>
  <si>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</si>
  <si>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</si>
  <si>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</si>
  <si>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</si>
  <si>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</si>
  <si>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</si>
  <si>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</si>
  <si>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</si>
  <si>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</si>
  <si>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</si>
  <si>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</si>
  <si>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</si>
  <si>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</si>
  <si>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</si>
  <si>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</si>
  <si>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</si>
  <si>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</si>
  <si>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</si>
  <si>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</si>
  <si>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</si>
  <si>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</si>
  <si>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</si>
  <si>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</si>
  <si>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</si>
  <si>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</si>
  <si>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</si>
  <si>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</si>
  <si>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</si>
  <si>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</si>
  <si>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</si>
  <si>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</si>
  <si>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</si>
  <si>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</si>
  <si>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</si>
  <si>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</si>
  <si>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</si>
  <si>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</si>
  <si>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</si>
  <si>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</si>
  <si>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</si>
  <si>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</si>
  <si>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</si>
  <si>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</si>
  <si>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</si>
  <si>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</si>
  <si>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</si>
  <si>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</si>
  <si>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</si>
  <si>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</si>
  <si>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</si>
  <si>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</si>
  <si>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</si>
  <si>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</si>
  <si>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</si>
  <si>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</si>
  <si>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</si>
  <si>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</si>
  <si>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</si>
  <si>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</si>
  <si>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</si>
  <si>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</si>
  <si>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</si>
  <si>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</si>
  <si>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</si>
  <si>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</si>
  <si>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</si>
  <si>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</si>
  <si>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</si>
  <si>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</si>
  <si>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</si>
  <si>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</si>
  <si>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</si>
  <si>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</si>
  <si>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</si>
  <si>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</si>
  <si>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</si>
  <si>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</si>
  <si>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</si>
  <si>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</si>
  <si>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</si>
  <si>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</si>
  <si>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</si>
  <si>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</si>
  <si>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</si>
  <si>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</si>
  <si>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</si>
  <si>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</si>
  <si>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</si>
  <si>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</si>
  <si>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</si>
  <si>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</si>
  <si>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</si>
  <si>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</si>
  <si>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</si>
  <si>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</si>
  <si>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</si>
  <si>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</si>
  <si>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</si>
  <si>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</si>
  <si>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</si>
  <si>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</si>
  <si>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</si>
  <si>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</si>
  <si>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</si>
  <si>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</si>
  <si>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</si>
  <si>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</si>
  <si>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</si>
  <si>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</si>
  <si>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</si>
  <si>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</si>
  <si>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</si>
  <si>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</si>
  <si>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</si>
  <si>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</si>
  <si>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</si>
  <si>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</si>
  <si>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</si>
  <si>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</si>
  <si>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</si>
  <si>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</si>
  <si>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</si>
  <si>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</si>
  <si>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</si>
  <si>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</si>
  <si>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</si>
  <si>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</si>
  <si>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</si>
  <si>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</si>
  <si>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</si>
  <si>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</si>
  <si>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</si>
  <si>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</si>
  <si>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</si>
  <si>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</si>
  <si>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</si>
  <si>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</si>
  <si>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</si>
  <si>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</si>
  <si>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</si>
  <si>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</si>
  <si>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</si>
  <si>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</si>
  <si>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</si>
  <si>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</si>
  <si>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</si>
  <si>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</si>
  <si>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</si>
  <si>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</si>
  <si>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</si>
  <si>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</si>
  <si>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</si>
  <si>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</si>
  <si>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</si>
  <si>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</si>
  <si>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</si>
  <si>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</si>
  <si>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</si>
  <si>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</si>
  <si>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</si>
  <si>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</si>
  <si>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</si>
  <si>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</si>
  <si>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</si>
  <si>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</si>
  <si>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</si>
  <si>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</si>
  <si>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</si>
  <si>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</si>
  <si>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</si>
  <si>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</si>
  <si>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</si>
  <si>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</si>
  <si>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</si>
  <si>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</si>
  <si>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</si>
  <si>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</si>
  <si>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</si>
  <si>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</si>
  <si>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</si>
  <si>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</si>
  <si>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</si>
  <si>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</si>
  <si>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</si>
  <si>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</si>
  <si>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</si>
  <si>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</si>
  <si>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</si>
  <si>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</si>
  <si>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</si>
  <si>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</si>
  <si>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</si>
  <si>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</si>
  <si>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</si>
  <si>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</si>
  <si>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</si>
  <si>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</si>
  <si>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</si>
  <si>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</si>
  <si>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</si>
  <si>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</si>
  <si>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</si>
  <si>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</si>
  <si>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</si>
  <si>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</si>
  <si>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</si>
  <si>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</si>
  <si>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</si>
  <si>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</si>
  <si>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</si>
  <si>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</si>
  <si>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</si>
  <si>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</si>
  <si>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</si>
  <si>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</si>
  <si>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</si>
  <si>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</si>
  <si>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</si>
  <si>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</si>
  <si>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</si>
  <si>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</si>
  <si>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</si>
  <si>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</si>
  <si>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</si>
  <si>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</si>
  <si>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</si>
  <si>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</si>
  <si>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</si>
  <si>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</si>
  <si>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</si>
  <si>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</si>
  <si>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</si>
  <si>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</si>
  <si>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</si>
  <si>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</si>
  <si>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</si>
  <si>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</si>
  <si>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</si>
  <si>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</si>
  <si>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</si>
  <si>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</si>
  <si>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</si>
  <si>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</si>
  <si>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</si>
  <si>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</si>
  <si>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</si>
  <si>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</si>
  <si>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</si>
  <si>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</si>
  <si>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</si>
  <si>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</si>
  <si>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</si>
  <si>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</si>
  <si>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</si>
  <si>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</si>
  <si>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</si>
  <si>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</si>
  <si>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</si>
  <si>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</si>
  <si>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</si>
  <si>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</si>
  <si>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</si>
  <si>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</si>
  <si>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</si>
  <si>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</si>
  <si>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</si>
  <si>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</si>
  <si>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</si>
  <si>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</si>
  <si>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</si>
  <si>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</si>
  <si>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</si>
  <si>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</si>
  <si>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</si>
  <si>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</si>
  <si>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</si>
  <si>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</si>
  <si>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</si>
  <si>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</si>
  <si>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</si>
  <si>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</si>
  <si>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</si>
  <si>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</si>
  <si>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</si>
  <si>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</si>
  <si>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</si>
  <si>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</si>
  <si>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</si>
  <si>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</si>
  <si>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</si>
  <si>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</si>
  <si>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</si>
  <si>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</si>
  <si>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</si>
  <si>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</si>
  <si>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</si>
  <si>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</si>
  <si>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</si>
  <si>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</si>
  <si>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</si>
  <si>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</si>
  <si>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</si>
  <si>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</si>
  <si>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</si>
  <si>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</si>
  <si>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</si>
  <si>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</si>
  <si>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</si>
  <si>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</si>
  <si>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</si>
  <si>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</si>
  <si>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</si>
  <si>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</si>
  <si>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</si>
  <si>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</si>
  <si>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</si>
  <si>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</si>
  <si>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</si>
  <si>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</si>
  <si>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</si>
  <si>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</si>
  <si>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</si>
  <si>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</si>
  <si>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</si>
  <si>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</si>
  <si>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</si>
  <si>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</si>
  <si>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</si>
  <si>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</si>
  <si>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</si>
  <si>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</si>
  <si>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</si>
  <si>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</si>
  <si>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</si>
  <si>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</si>
  <si>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</si>
  <si>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</si>
  <si>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</si>
  <si>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</si>
  <si>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</si>
  <si>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</si>
  <si>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</si>
  <si>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</si>
  <si>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</si>
  <si>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</si>
  <si>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</si>
  <si>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</si>
  <si>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</si>
  <si>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</si>
  <si>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</si>
  <si>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</si>
  <si>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</si>
  <si>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</si>
  <si>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</si>
  <si>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</si>
  <si>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</si>
  <si>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</si>
  <si>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</si>
  <si>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</si>
  <si>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</si>
  <si>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</si>
  <si>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</si>
  <si>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</si>
  <si>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</si>
  <si>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</si>
  <si>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</si>
  <si>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</si>
  <si>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</si>
  <si>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</si>
  <si>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</si>
  <si>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</si>
  <si>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</si>
  <si>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</si>
  <si>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</si>
  <si>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</si>
  <si>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</si>
  <si>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</si>
  <si>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</si>
  <si>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</si>
  <si>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</si>
  <si>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</si>
  <si>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</si>
  <si>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</si>
  <si>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</si>
  <si>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</si>
  <si>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</si>
  <si>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</si>
  <si>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</si>
  <si>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</si>
  <si>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</si>
  <si>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</si>
  <si>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</si>
  <si>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</si>
  <si>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</si>
  <si>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</si>
  <si>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</si>
  <si>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</si>
  <si>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</si>
  <si>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</si>
  <si>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</si>
  <si>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</si>
  <si>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</si>
  <si>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</si>
  <si>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</si>
  <si>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</si>
  <si>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</si>
  <si>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</si>
  <si>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</si>
  <si>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</si>
  <si>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</si>
  <si>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</si>
  <si>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</si>
  <si>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</si>
  <si>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</si>
  <si>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</si>
  <si>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</si>
  <si>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</si>
  <si>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</si>
  <si>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</si>
  <si>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</si>
  <si>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</si>
  <si>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</si>
  <si>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</si>
  <si>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</si>
  <si>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</si>
  <si>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</si>
  <si>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</si>
  <si>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</si>
  <si>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</si>
  <si>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</si>
  <si>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</si>
  <si>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</si>
  <si>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</si>
  <si>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</si>
  <si>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</si>
  <si>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</si>
  <si>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</si>
  <si>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</si>
  <si>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</si>
  <si>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</si>
  <si>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</si>
  <si>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</si>
  <si>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</si>
  <si>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</si>
  <si>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</si>
  <si>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</si>
  <si>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</si>
  <si>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</si>
  <si>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</si>
  <si>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</si>
  <si>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</si>
  <si>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</si>
  <si>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</si>
  <si>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</si>
  <si>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</si>
  <si>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</si>
  <si>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</si>
  <si>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</si>
  <si>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</si>
  <si>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</si>
  <si>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</si>
  <si>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</si>
  <si>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</si>
  <si>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</si>
  <si>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</si>
  <si>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</si>
  <si>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</si>
  <si>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</si>
  <si>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</si>
  <si>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</si>
  <si>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</si>
  <si>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</si>
  <si>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</si>
  <si>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</si>
  <si>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</si>
  <si>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</si>
  <si>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</si>
  <si>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</si>
  <si>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</si>
  <si>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</si>
  <si>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</si>
  <si>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</si>
  <si>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</si>
  <si>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</si>
  <si>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</si>
  <si>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</si>
  <si>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</si>
  <si>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</si>
  <si>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</si>
  <si>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</si>
  <si>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</si>
  <si>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</si>
  <si>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</si>
  <si>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</si>
  <si>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</si>
  <si>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</si>
  <si>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</si>
  <si>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</si>
  <si>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</si>
  <si>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</si>
  <si>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</si>
  <si>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</si>
  <si>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</si>
  <si>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</si>
  <si>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</si>
  <si>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</si>
  <si>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</si>
  <si>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</si>
  <si>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</si>
  <si>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</si>
  <si>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</si>
  <si>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</si>
  <si>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</si>
  <si>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</si>
  <si>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</si>
  <si>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</si>
  <si>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</si>
  <si>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</si>
  <si>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</si>
  <si>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</si>
  <si>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</si>
  <si>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</si>
  <si>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</si>
  <si>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</si>
  <si>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</si>
  <si>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</si>
  <si>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</si>
  <si>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</si>
  <si>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</si>
  <si>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</si>
  <si>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</si>
  <si>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</si>
  <si>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</si>
  <si>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</si>
  <si>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</si>
  <si>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</si>
  <si>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</si>
  <si>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</si>
  <si>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</si>
  <si>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</si>
  <si>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</si>
  <si>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</si>
  <si>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</si>
  <si>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</si>
  <si>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</si>
  <si>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</si>
  <si>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</si>
  <si>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</si>
  <si>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</si>
  <si>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</si>
  <si>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</si>
  <si>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</si>
  <si>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</si>
  <si>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</si>
  <si>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</si>
  <si>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</si>
  <si>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</si>
  <si>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</si>
  <si>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</si>
  <si>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</si>
  <si>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</si>
  <si>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</si>
  <si>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</si>
  <si>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</si>
  <si>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</si>
  <si>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</si>
  <si>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</si>
  <si>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</si>
  <si>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</si>
  <si>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</si>
  <si>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</si>
  <si>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</si>
  <si>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</si>
  <si>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</si>
  <si>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</si>
  <si>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</si>
  <si>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</si>
  <si>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</si>
  <si>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</si>
  <si>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</si>
  <si>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</si>
  <si>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</si>
  <si>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</si>
  <si>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</si>
  <si>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</si>
  <si>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</si>
  <si>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</si>
  <si>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</si>
  <si>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</si>
  <si>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</si>
  <si>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</si>
  <si>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</si>
  <si>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</si>
  <si>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</si>
  <si>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</si>
  <si>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</si>
  <si>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</si>
  <si>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</si>
  <si>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</si>
  <si>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</si>
  <si>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</si>
  <si>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</si>
  <si>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</si>
  <si>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</si>
  <si>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</si>
  <si>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</si>
  <si>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</si>
  <si>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</si>
  <si>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</si>
  <si>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</si>
  <si>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</si>
  <si>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</si>
  <si>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</si>
  <si>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</si>
  <si>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</si>
  <si>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</si>
  <si>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</si>
  <si>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</si>
  <si>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</si>
  <si>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</si>
  <si>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</si>
  <si>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</si>
  <si>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</si>
  <si>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</si>
  <si>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</si>
  <si>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</si>
  <si>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</si>
  <si>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</si>
  <si>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</si>
  <si>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</si>
  <si>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</si>
  <si>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</si>
  <si>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</si>
  <si>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</si>
  <si>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</si>
  <si>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</si>
  <si>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</si>
  <si>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</si>
  <si>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</si>
  <si>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</si>
  <si>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</si>
  <si>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</si>
  <si>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</si>
  <si>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</si>
  <si>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</si>
  <si>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</si>
  <si>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</si>
  <si>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</si>
  <si>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</si>
  <si>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</si>
  <si>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</si>
  <si>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</si>
  <si>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</si>
  <si>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</si>
  <si>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</si>
  <si>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</si>
  <si>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</si>
  <si>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</si>
  <si>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</si>
  <si>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</si>
  <si>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</si>
  <si>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</si>
  <si>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</si>
  <si>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</si>
  <si>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</si>
  <si>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</si>
  <si>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</si>
  <si>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</si>
  <si>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</si>
  <si>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</si>
  <si>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</si>
  <si>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</si>
  <si>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</si>
  <si>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</si>
  <si>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</si>
  <si>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</si>
  <si>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</si>
  <si>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</si>
  <si>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</si>
  <si>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</si>
  <si>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</si>
  <si>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</si>
  <si>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</si>
  <si>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</si>
  <si>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</si>
  <si>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</si>
  <si>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</si>
  <si>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</si>
  <si>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</si>
  <si>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</si>
  <si>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</si>
  <si>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</si>
  <si>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</si>
  <si>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</si>
  <si>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</si>
  <si>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</si>
  <si>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</si>
  <si>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</si>
  <si>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</si>
  <si>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</si>
  <si>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</si>
  <si>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</si>
  <si>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</si>
  <si>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</si>
  <si>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</si>
  <si>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</si>
  <si>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</si>
  <si>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</si>
  <si>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</si>
  <si>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</si>
  <si>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</si>
  <si>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</si>
  <si>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</si>
  <si>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</si>
  <si>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</si>
  <si>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</si>
  <si>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</si>
  <si>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</si>
  <si>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</si>
  <si>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</si>
  <si>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</si>
  <si>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</si>
  <si>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</si>
  <si>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</si>
  <si>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</si>
  <si>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</si>
  <si>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</si>
  <si>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</si>
  <si>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</si>
  <si>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</si>
  <si>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</si>
  <si>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</si>
  <si>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</si>
  <si>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</si>
  <si>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</si>
  <si>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</si>
  <si>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</si>
  <si>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</si>
  <si>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</si>
  <si>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</si>
  <si>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</si>
  <si>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</si>
  <si>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</si>
  <si>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</si>
  <si>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</si>
  <si>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</si>
  <si>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</si>
  <si>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</si>
  <si>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</si>
  <si>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</si>
  <si>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</si>
  <si>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</si>
  <si>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</si>
  <si>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</si>
  <si>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</si>
  <si>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</si>
  <si>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</si>
  <si>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</si>
  <si>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</si>
  <si>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</si>
  <si>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</si>
  <si>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</si>
  <si>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</si>
  <si>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</si>
  <si>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</si>
  <si>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</si>
  <si>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</si>
  <si>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</si>
  <si>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</si>
  <si>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</si>
  <si>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</si>
  <si>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</si>
  <si>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</si>
  <si>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</si>
  <si>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</si>
  <si>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</si>
  <si>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</si>
  <si>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</si>
  <si>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</si>
  <si>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</si>
  <si>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</si>
  <si>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</si>
  <si>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</si>
  <si>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</si>
  <si>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</si>
  <si>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</si>
  <si>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</si>
  <si>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</si>
  <si>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</si>
  <si>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</si>
  <si>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</si>
  <si>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</si>
  <si>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</si>
  <si>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</si>
  <si>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</si>
  <si>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</si>
  <si>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</si>
  <si>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</si>
  <si>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</si>
  <si>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</si>
  <si>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</si>
  <si>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</si>
  <si>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</si>
  <si>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</si>
  <si>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</si>
  <si>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</si>
  <si>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</si>
  <si>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</si>
  <si>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</si>
  <si>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</si>
  <si>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</si>
  <si>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</si>
  <si>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</si>
  <si>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</si>
  <si>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</si>
  <si>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</si>
  <si>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</si>
  <si>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</si>
  <si>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</si>
  <si>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</si>
  <si>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</si>
  <si>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</si>
  <si>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</si>
  <si>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</si>
  <si>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</si>
  <si>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</si>
  <si>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</si>
  <si>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</si>
  <si>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</si>
  <si>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</si>
  <si>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</si>
  <si>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</si>
  <si>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</si>
  <si>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</si>
  <si>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</si>
  <si>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</si>
  <si>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</si>
  <si>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</si>
  <si>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</si>
  <si>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</si>
  <si>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</si>
  <si>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</si>
  <si>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</si>
  <si>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</si>
  <si>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</si>
  <si>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</si>
  <si>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</si>
  <si>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</si>
  <si>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</si>
  <si>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</si>
  <si>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</si>
  <si>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</si>
  <si>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</si>
  <si>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</si>
  <si>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</si>
  <si>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</si>
  <si>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</si>
  <si>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</si>
  <si>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</si>
  <si>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</si>
  <si>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</si>
  <si>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</si>
  <si>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</si>
  <si>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</si>
  <si>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</si>
  <si>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</si>
  <si>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</si>
  <si>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</si>
  <si>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</si>
  <si>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</si>
  <si>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</si>
  <si>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</si>
  <si>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</si>
  <si>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</si>
  <si>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</si>
  <si>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</si>
  <si>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</si>
  <si>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</si>
  <si>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</si>
  <si>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</si>
  <si>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</si>
  <si>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</si>
  <si>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</si>
  <si>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</si>
  <si>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</si>
  <si>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</si>
  <si>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</si>
  <si>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</si>
  <si>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</si>
  <si>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</si>
  <si>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</si>
  <si>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</si>
  <si>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</si>
  <si>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</si>
  <si>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</si>
  <si>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</si>
  <si>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</si>
  <si>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</si>
  <si>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</si>
  <si>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</si>
  <si>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</si>
  <si>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</si>
  <si>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</si>
  <si>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</si>
  <si>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</si>
  <si>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</si>
  <si>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</si>
  <si>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</si>
  <si>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</si>
  <si>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</si>
  <si>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</si>
  <si>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</si>
  <si>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</si>
  <si>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</si>
  <si>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</si>
  <si>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</si>
  <si>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</si>
  <si>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</si>
  <si>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</si>
  <si>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</si>
  <si>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</si>
  <si>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</si>
  <si>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</si>
  <si>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</si>
  <si>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</si>
  <si>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</si>
  <si>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</si>
  <si>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</si>
  <si>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</si>
  <si>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</si>
  <si>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</si>
  <si>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</si>
  <si>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</si>
  <si>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</si>
  <si>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</si>
  <si>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</si>
  <si>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</si>
  <si>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</si>
  <si>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</si>
  <si>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</si>
  <si>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</si>
  <si>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</si>
  <si>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</si>
  <si>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</si>
  <si>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</si>
  <si>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</si>
  <si>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</si>
  <si>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</si>
  <si>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</si>
  <si>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</si>
  <si>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</si>
  <si>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</si>
  <si>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</si>
  <si>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</si>
  <si>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</si>
  <si>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</si>
  <si>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</si>
  <si>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</si>
  <si>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</si>
  <si>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</si>
  <si>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</si>
  <si>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</si>
  <si>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</si>
  <si>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</si>
  <si>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</si>
  <si>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</si>
  <si>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</si>
  <si>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</si>
  <si>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</si>
  <si>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</si>
  <si>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</si>
  <si>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</si>
  <si>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</si>
  <si>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</si>
  <si>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</si>
  <si>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</si>
  <si>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</si>
  <si>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</si>
  <si>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</si>
  <si>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</si>
  <si>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</si>
  <si>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</si>
  <si>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</si>
  <si>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</si>
  <si>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</si>
  <si>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</si>
  <si>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</si>
  <si>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</si>
  <si>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</si>
  <si>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</si>
  <si>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</si>
  <si>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</si>
  <si>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</si>
  <si>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</si>
  <si>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</si>
  <si>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</si>
  <si>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</si>
  <si>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</si>
  <si>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</si>
  <si>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</si>
  <si>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</si>
  <si>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</si>
  <si>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</si>
  <si>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</si>
  <si>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</si>
  <si>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</si>
  <si>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</si>
  <si>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</si>
  <si>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</si>
  <si>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</si>
  <si>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</si>
  <si>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</si>
  <si>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</si>
  <si>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</si>
  <si>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</si>
  <si>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</si>
  <si>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</si>
  <si>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</si>
  <si>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</si>
  <si>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</si>
  <si>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</si>
  <si>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</si>
  <si>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</si>
  <si>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</si>
  <si>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</si>
  <si>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</si>
  <si>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</si>
  <si>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</si>
  <si>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</si>
  <si>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</si>
  <si>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</si>
  <si>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</si>
  <si>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</si>
  <si>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</si>
  <si>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</si>
  <si>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</si>
  <si>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</si>
  <si>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</si>
  <si>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</si>
  <si>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</si>
  <si>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</si>
  <si>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</si>
  <si>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</si>
  <si>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</si>
  <si>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</si>
  <si>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</si>
  <si>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</si>
  <si>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</si>
  <si>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</si>
  <si>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</si>
  <si>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</si>
  <si>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</si>
  <si>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</si>
  <si>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</si>
  <si>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</si>
  <si>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</si>
  <si>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</si>
  <si>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</si>
  <si>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</si>
  <si>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</si>
  <si>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</si>
  <si>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</si>
  <si>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</si>
  <si>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</si>
  <si>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</si>
  <si>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</si>
  <si>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</si>
  <si>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</si>
  <si>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</si>
  <si>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</si>
  <si>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</si>
  <si>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</si>
  <si>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</si>
  <si>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</si>
  <si>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</si>
  <si>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</si>
  <si>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</si>
  <si>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</si>
  <si>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</si>
  <si>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</si>
  <si>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</si>
  <si>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</si>
  <si>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</si>
  <si>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</si>
  <si>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</si>
  <si>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</si>
  <si>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</si>
  <si>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</si>
  <si>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</si>
  <si>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</si>
  <si>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</si>
  <si>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</si>
  <si>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</si>
  <si>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</si>
  <si>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</si>
  <si>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</si>
  <si>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</si>
  <si>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</si>
  <si>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</si>
  <si>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</si>
  <si>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</si>
  <si>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</si>
  <si>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</si>
  <si>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</si>
  <si>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</si>
  <si>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</si>
  <si>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</si>
  <si>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</si>
  <si>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</si>
  <si>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</si>
  <si>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</si>
  <si>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</si>
  <si>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</si>
  <si>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</si>
  <si>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</si>
  <si>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</si>
  <si>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</si>
  <si>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</si>
  <si>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</si>
  <si>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</si>
  <si>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</si>
  <si>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</si>
  <si>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</si>
  <si>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</si>
  <si>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</si>
  <si>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</si>
  <si>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</si>
  <si>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</si>
  <si>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</si>
  <si>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</si>
  <si>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</si>
  <si>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</si>
  <si>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</si>
  <si>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</si>
  <si>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</si>
  <si>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</si>
  <si>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</si>
  <si>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</si>
  <si>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</si>
  <si>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</si>
  <si>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</si>
  <si>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</si>
  <si>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</si>
  <si>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</si>
  <si>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</si>
  <si>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</si>
  <si>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</si>
  <si>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</si>
  <si>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</si>
  <si>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</si>
  <si>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</si>
  <si>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</si>
  <si>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</si>
  <si>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</si>
  <si>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</si>
  <si>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</si>
  <si>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</si>
  <si>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</si>
  <si>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</si>
  <si>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</si>
  <si>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</si>
  <si>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</si>
  <si>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</si>
  <si>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</si>
  <si>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</si>
  <si>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</si>
  <si>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</si>
  <si>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</si>
  <si>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</si>
  <si>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</si>
  <si>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</si>
  <si>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</si>
  <si>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</si>
  <si>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</si>
  <si>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</si>
  <si>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</si>
  <si>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</si>
  <si>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</si>
  <si>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</si>
  <si>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</si>
  <si>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</si>
  <si>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</si>
  <si>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</si>
  <si>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</si>
  <si>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</si>
  <si>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</si>
  <si>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</si>
  <si>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</si>
  <si>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</si>
  <si>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</si>
  <si>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</si>
  <si>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</si>
  <si>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</si>
  <si>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</si>
  <si>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</si>
  <si>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</si>
  <si>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</si>
  <si>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</si>
  <si>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</si>
  <si>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</si>
  <si>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</si>
  <si>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</si>
  <si>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</si>
  <si>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</si>
  <si>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</si>
  <si>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</si>
  <si>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</si>
  <si>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</si>
  <si>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</si>
  <si>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</si>
  <si>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</si>
  <si>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</si>
  <si>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</si>
  <si>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</si>
  <si>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</si>
  <si>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</si>
  <si>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</si>
  <si>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</si>
  <si>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</si>
  <si>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</si>
  <si>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</si>
  <si>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</si>
  <si>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</si>
  <si>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</si>
  <si>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</si>
  <si>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</si>
  <si>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</si>
  <si>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</si>
  <si>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</si>
  <si>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</si>
  <si>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</si>
  <si>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</si>
  <si>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</si>
  <si>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</si>
  <si>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</si>
  <si>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</si>
  <si>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</si>
  <si>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</si>
  <si>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</si>
  <si>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</si>
  <si>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</si>
  <si>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</si>
  <si>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</si>
  <si>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</si>
  <si>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</si>
  <si>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</si>
  <si>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</si>
  <si>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</si>
  <si>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</si>
  <si>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</si>
  <si>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</si>
  <si>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</si>
  <si>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</si>
  <si>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</si>
  <si>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</si>
  <si>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</si>
  <si>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</si>
  <si>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</si>
  <si>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</si>
  <si>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</si>
  <si>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</si>
  <si>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</si>
  <si>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</si>
  <si>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</si>
  <si>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</si>
  <si>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</si>
  <si>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</si>
  <si>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</si>
  <si>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</si>
  <si>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</si>
  <si>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</si>
  <si>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</si>
  <si>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</si>
  <si>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</si>
  <si>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</si>
  <si>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</si>
  <si>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</si>
  <si>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</si>
  <si>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</si>
  <si>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</si>
  <si>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</si>
  <si>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</si>
  <si>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</si>
  <si>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</si>
  <si>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</si>
  <si>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</si>
  <si>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</si>
  <si>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</si>
  <si>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</si>
  <si>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</si>
  <si>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</si>
  <si>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</si>
  <si>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</si>
  <si>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</si>
  <si>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</si>
  <si>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</si>
  <si>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</si>
  <si>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</si>
  <si>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</si>
  <si>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</si>
  <si>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</si>
  <si>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</si>
  <si>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</si>
  <si>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</si>
  <si>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</si>
  <si>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</si>
  <si>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</si>
  <si>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</si>
  <si>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</si>
  <si>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</si>
  <si>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</si>
  <si>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</si>
  <si>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</si>
  <si>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</si>
  <si>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</si>
  <si>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</si>
  <si>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</si>
  <si>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</si>
  <si>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</si>
  <si>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</si>
  <si>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</si>
  <si>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</si>
  <si>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</si>
  <si>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</si>
  <si>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</si>
  <si>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</si>
  <si>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</si>
  <si>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</si>
  <si>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</si>
  <si>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</si>
  <si>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</si>
  <si>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</si>
  <si>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</si>
  <si>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</si>
  <si>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</si>
  <si>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</si>
  <si>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</si>
  <si>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</si>
  <si>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</si>
  <si>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</si>
  <si>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</si>
  <si>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</si>
  <si>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</si>
  <si>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</si>
  <si>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</si>
  <si>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</si>
  <si>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</si>
  <si>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</si>
  <si>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</si>
  <si>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</si>
  <si>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</si>
  <si>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</si>
  <si>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</si>
  <si>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</si>
  <si>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</si>
  <si>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</si>
  <si>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</si>
  <si>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</si>
  <si>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</si>
  <si>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</si>
  <si>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</si>
  <si>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</si>
  <si>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</si>
  <si>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</si>
  <si>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</si>
  <si>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</si>
  <si>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</si>
  <si>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</si>
  <si>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</si>
  <si>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</si>
  <si>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</si>
  <si>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</si>
  <si>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</si>
  <si>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</si>
  <si>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</si>
  <si>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</si>
  <si>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</si>
  <si>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</si>
  <si>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</si>
  <si>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</si>
  <si>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</si>
  <si>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</si>
  <si>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</si>
  <si>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</si>
  <si>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</si>
  <si>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</si>
  <si>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</si>
  <si>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</si>
  <si>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</si>
  <si>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</si>
  <si>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</si>
  <si>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</si>
  <si>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</si>
  <si>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</si>
  <si>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</si>
  <si>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</si>
  <si>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</si>
  <si>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</si>
  <si>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</si>
  <si>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</si>
  <si>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</si>
  <si>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</si>
  <si>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</si>
  <si>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</si>
  <si>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</si>
  <si>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</si>
  <si>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</si>
  <si>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</si>
  <si>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</si>
  <si>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</si>
  <si>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</si>
  <si>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</si>
  <si>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</si>
  <si>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</si>
  <si>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</si>
  <si>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</si>
  <si>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</si>
  <si>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</si>
  <si>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</si>
  <si>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</si>
  <si>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</si>
  <si>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</si>
  <si>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</si>
  <si>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</si>
  <si>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</si>
  <si>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</si>
  <si>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</si>
  <si>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</si>
  <si>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</si>
  <si>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</si>
  <si>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</si>
  <si>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</si>
  <si>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</si>
  <si>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</si>
  <si>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</si>
  <si>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</si>
  <si>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</si>
  <si>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</si>
  <si>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</si>
  <si>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</si>
  <si>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</si>
  <si>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</si>
  <si>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</si>
  <si>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</si>
  <si>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</si>
  <si>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</si>
  <si>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</si>
  <si>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</si>
  <si>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</si>
  <si>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</si>
  <si>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</si>
  <si>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</si>
  <si>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</si>
  <si>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</si>
  <si>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</si>
  <si>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</si>
  <si>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</si>
  <si>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</si>
  <si>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</si>
  <si>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</si>
  <si>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</si>
  <si>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</si>
  <si>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</si>
  <si>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</si>
  <si>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</si>
  <si>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</si>
  <si>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</si>
  <si>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</si>
  <si>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</si>
  <si>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</si>
  <si>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</si>
  <si>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</si>
  <si>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</si>
  <si>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</si>
  <si>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</si>
  <si>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</si>
  <si>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</si>
  <si>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</si>
  <si>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</si>
  <si>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</si>
  <si>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</si>
  <si>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</si>
  <si>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</si>
  <si>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</si>
  <si>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</si>
  <si>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</si>
  <si>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</si>
  <si>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</si>
  <si>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</si>
  <si>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</si>
  <si>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</si>
  <si>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</si>
  <si>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</si>
  <si>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</si>
  <si>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</si>
  <si>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</si>
  <si>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</si>
  <si>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</si>
  <si>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</si>
  <si>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</si>
  <si>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</si>
  <si>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</si>
  <si>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</si>
  <si>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</si>
  <si>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</si>
  <si>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</si>
  <si>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</si>
  <si>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</si>
  <si>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</si>
  <si>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</si>
  <si>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</si>
  <si>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</si>
  <si>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</si>
  <si>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</si>
  <si>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</si>
  <si>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</si>
  <si>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</si>
  <si>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</si>
  <si>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</si>
  <si>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</si>
  <si>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</si>
  <si>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</si>
  <si>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</si>
  <si>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</si>
  <si>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</si>
  <si>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</si>
  <si>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</si>
  <si>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</si>
  <si>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</si>
  <si>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</si>
  <si>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</si>
  <si>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</si>
  <si>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</si>
  <si>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</si>
  <si>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</si>
  <si>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</si>
  <si>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</si>
  <si>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</si>
  <si>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</si>
  <si>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</si>
  <si>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</si>
  <si>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</si>
  <si>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</si>
  <si>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</si>
  <si>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</si>
  <si>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</si>
  <si>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</si>
  <si>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</si>
  <si>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</si>
  <si>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</si>
  <si>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</si>
  <si>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</si>
  <si>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</si>
  <si>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</si>
  <si>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</si>
  <si>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</si>
  <si>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</si>
  <si>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</si>
  <si>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</si>
  <si>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</si>
  <si>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</si>
  <si>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</si>
  <si>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</si>
  <si>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</si>
  <si>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</si>
  <si>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</si>
  <si>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</si>
  <si>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</si>
  <si>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</si>
  <si>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</si>
  <si>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</si>
  <si>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</si>
  <si>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</si>
  <si>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</si>
  <si>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</si>
  <si>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</si>
  <si>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</si>
  <si>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</si>
  <si>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</si>
  <si>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</si>
  <si>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</si>
  <si>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</si>
  <si>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</si>
  <si>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</si>
  <si>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</si>
  <si>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</si>
  <si>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</si>
  <si>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</si>
  <si>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</si>
  <si>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</si>
  <si>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</si>
  <si>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</si>
  <si>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</si>
  <si>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</si>
  <si>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</si>
  <si>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</si>
  <si>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</si>
  <si>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</si>
  <si>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</si>
  <si>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</si>
  <si>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</si>
  <si>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</si>
  <si>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</si>
  <si>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</si>
  <si>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</si>
  <si>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</si>
  <si>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</si>
  <si>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</si>
  <si>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</si>
  <si>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</si>
  <si>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</si>
  <si>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</si>
  <si>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</si>
  <si>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</si>
  <si>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</si>
  <si>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</si>
  <si>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</si>
  <si>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</si>
  <si>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</si>
  <si>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</si>
  <si>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</si>
  <si>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</si>
  <si>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</si>
  <si>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</si>
  <si>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</si>
  <si>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</si>
  <si>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</si>
  <si>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</si>
  <si>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</si>
  <si>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</si>
  <si>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</si>
  <si>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</si>
  <si>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</si>
  <si>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</si>
  <si>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</si>
  <si>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</si>
  <si>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</si>
  <si>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</si>
  <si>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</si>
  <si>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</si>
  <si>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</si>
  <si>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</si>
  <si>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</si>
  <si>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</si>
  <si>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</si>
  <si>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</si>
  <si>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</si>
  <si>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</si>
  <si>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</si>
  <si>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</si>
  <si>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</si>
  <si>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</si>
  <si>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</si>
  <si>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</si>
  <si>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</si>
  <si>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</si>
  <si>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</si>
  <si>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</si>
  <si>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</si>
  <si>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</si>
  <si>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</si>
  <si>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</si>
  <si>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</si>
  <si>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</si>
  <si>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</si>
  <si>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</si>
  <si>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</si>
  <si>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</si>
  <si>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</si>
  <si>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</si>
  <si>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</si>
  <si>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</si>
  <si>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</si>
  <si>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</si>
  <si>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</si>
  <si>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</si>
  <si>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</si>
  <si>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</si>
  <si>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</si>
  <si>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</si>
  <si>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</si>
  <si>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</si>
  <si>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</si>
  <si>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</si>
  <si>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</si>
  <si>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</si>
  <si>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</si>
  <si>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</si>
  <si>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</si>
  <si>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</si>
  <si>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</si>
  <si>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</si>
  <si>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</si>
  <si>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</si>
  <si>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</si>
  <si>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</si>
  <si>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</si>
  <si>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</si>
  <si>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</si>
  <si>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</si>
  <si>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</si>
  <si>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</si>
  <si>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</si>
  <si>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</si>
  <si>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</si>
  <si>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</si>
  <si>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</si>
  <si>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</si>
  <si>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</si>
  <si>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</si>
  <si>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</si>
  <si>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</si>
  <si>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</si>
  <si>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</si>
  <si>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</si>
  <si>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</si>
  <si>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</si>
  <si>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</si>
  <si>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</si>
  <si>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</si>
  <si>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</si>
  <si>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</si>
  <si>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</si>
  <si>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</si>
  <si>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</si>
  <si>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</si>
  <si>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</si>
  <si>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</si>
  <si>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</si>
  <si>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</si>
  <si>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</si>
  <si>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</si>
  <si>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</si>
  <si>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</si>
  <si>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</si>
  <si>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</si>
  <si>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</si>
  <si>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</si>
  <si>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</si>
  <si>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</si>
  <si>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</si>
  <si>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</si>
  <si>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</si>
  <si>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</si>
  <si>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</si>
  <si>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</si>
  <si>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</si>
  <si>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</si>
  <si>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</si>
  <si>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</si>
  <si>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</si>
  <si>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</si>
  <si>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</si>
  <si>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</si>
  <si>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</si>
  <si>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</si>
  <si>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</si>
  <si>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</si>
  <si>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</si>
  <si>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</si>
  <si>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</si>
  <si>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</si>
  <si>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</si>
  <si>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</si>
  <si>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</si>
  <si>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</si>
  <si>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</si>
  <si>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</si>
  <si>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</si>
  <si>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</si>
  <si>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</si>
  <si>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</si>
  <si>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</si>
  <si>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</si>
  <si>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</si>
  <si>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</si>
  <si>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</si>
  <si>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</si>
  <si>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</si>
  <si>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</si>
  <si>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</si>
  <si>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</si>
  <si>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</si>
  <si>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</si>
  <si>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</si>
  <si>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</si>
  <si>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</si>
  <si>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</si>
  <si>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</si>
  <si>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</si>
  <si>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</si>
  <si>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</si>
  <si>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</si>
  <si>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</si>
  <si>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</si>
  <si>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</si>
  <si>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</si>
  <si>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</si>
  <si>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</si>
  <si>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</si>
  <si>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</si>
  <si>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</si>
  <si>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</si>
  <si>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</si>
  <si>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</si>
  <si>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</si>
  <si>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</si>
  <si>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</si>
  <si>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</si>
  <si>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</si>
  <si>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</si>
  <si>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</si>
  <si>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</si>
  <si>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</si>
  <si>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</si>
  <si>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</si>
  <si>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</si>
  <si>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</si>
  <si>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</si>
  <si>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</si>
  <si>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</si>
  <si>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</si>
  <si>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</si>
  <si>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</si>
  <si>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</si>
  <si>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</si>
  <si>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</si>
  <si>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</si>
  <si>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</si>
  <si>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</si>
  <si>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</si>
  <si>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</si>
  <si>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</si>
  <si>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</si>
  <si>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</si>
  <si>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</si>
  <si>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</si>
  <si>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</si>
  <si>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</si>
  <si>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</si>
  <si>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</si>
  <si>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</si>
  <si>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</si>
  <si>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</si>
  <si>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</si>
  <si>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</si>
  <si>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</si>
  <si>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</si>
  <si>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</si>
  <si>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</si>
  <si>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</si>
  <si>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</si>
  <si>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</si>
  <si>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</si>
  <si>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</si>
  <si>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</si>
  <si>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</si>
  <si>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</si>
  <si>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</si>
  <si>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</si>
  <si>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</si>
  <si>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</si>
  <si>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</si>
  <si>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</si>
  <si>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</si>
  <si>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</si>
  <si>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</si>
  <si>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</si>
  <si>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</si>
  <si>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</si>
  <si>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</si>
  <si>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</si>
  <si>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</si>
  <si>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</si>
  <si>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</si>
  <si>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</si>
  <si>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</si>
  <si>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</si>
  <si>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</si>
  <si>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</si>
  <si>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</si>
  <si>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</si>
  <si>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</si>
  <si>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</si>
  <si>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</si>
  <si>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</si>
  <si>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</si>
  <si>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</si>
  <si>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</si>
  <si>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</si>
  <si>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</si>
  <si>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</si>
  <si>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</si>
  <si>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</si>
  <si>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</si>
  <si>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</si>
  <si>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</si>
  <si>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</si>
  <si>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</si>
  <si>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</si>
  <si>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</si>
  <si>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</si>
  <si>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</si>
  <si>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</si>
  <si>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</si>
  <si>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</si>
  <si>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</si>
  <si>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</si>
  <si>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</si>
  <si>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</si>
  <si>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</si>
  <si>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</si>
  <si>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</si>
  <si>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</si>
  <si>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</si>
  <si>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</si>
  <si>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</si>
  <si>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</si>
  <si>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</si>
  <si>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</si>
  <si>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</si>
  <si>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</si>
  <si>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</si>
  <si>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</si>
  <si>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</si>
  <si>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</si>
  <si>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</si>
  <si>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</si>
  <si>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</si>
  <si>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</si>
  <si>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</si>
  <si>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</si>
  <si>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</si>
  <si>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</si>
  <si>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</si>
  <si>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</si>
  <si>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</si>
  <si>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</si>
  <si>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</si>
  <si>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</si>
  <si>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</si>
  <si>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</si>
  <si>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</si>
  <si>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</si>
  <si>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</si>
  <si>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</si>
  <si>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</si>
  <si>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</si>
  <si>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</si>
  <si>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</si>
  <si>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</si>
  <si>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</si>
  <si>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</si>
  <si>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</si>
  <si>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</si>
  <si>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</si>
  <si>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</si>
  <si>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</si>
  <si>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</si>
  <si>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</si>
  <si>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</si>
  <si>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</si>
  <si>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</si>
  <si>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</si>
  <si>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</si>
  <si>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</si>
  <si>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</si>
  <si>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</si>
  <si>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</si>
  <si>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</si>
  <si>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</si>
  <si>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</si>
  <si>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</si>
  <si>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</si>
  <si>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</si>
  <si>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</si>
  <si>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</si>
  <si>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</si>
  <si>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</si>
  <si>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</si>
  <si>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</si>
  <si>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</si>
  <si>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</si>
  <si>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</si>
  <si>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</si>
  <si>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</si>
  <si>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</si>
  <si>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</si>
  <si>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</si>
  <si>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</si>
  <si>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</si>
  <si>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</si>
  <si>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</si>
  <si>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</si>
  <si>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</si>
  <si>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</si>
  <si>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</si>
  <si>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</si>
  <si>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</si>
  <si>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</si>
  <si>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</si>
  <si>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</si>
  <si>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</si>
  <si>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</si>
  <si>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</si>
  <si>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</si>
  <si>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</si>
  <si>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</si>
  <si>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</si>
  <si>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</si>
  <si>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</si>
  <si>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</si>
  <si>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</si>
  <si>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</si>
  <si>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</si>
  <si>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</si>
  <si>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</si>
  <si>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</si>
  <si>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</si>
  <si>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</si>
  <si>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</si>
  <si>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</si>
  <si>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</si>
  <si>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</si>
  <si>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</si>
  <si>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</si>
  <si>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</si>
  <si>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</si>
  <si>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</si>
  <si>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</si>
  <si>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</si>
  <si>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</si>
  <si>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</si>
  <si>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</si>
  <si>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</si>
  <si>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</si>
  <si>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</si>
  <si>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</si>
  <si>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</si>
  <si>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</si>
  <si>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</si>
  <si>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</si>
  <si>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</si>
  <si>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</si>
  <si>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</si>
  <si>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</si>
  <si>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</si>
  <si>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</si>
  <si>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</si>
  <si>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</si>
  <si>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</si>
  <si>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</si>
  <si>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</si>
  <si>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</si>
  <si>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</si>
  <si>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</si>
  <si>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</si>
  <si>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</si>
  <si>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</si>
  <si>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</si>
  <si>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</si>
  <si>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</si>
  <si>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</si>
  <si>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</si>
  <si>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</si>
  <si>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</si>
  <si>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</si>
  <si>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</si>
  <si>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</si>
  <si>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</si>
  <si>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</si>
  <si>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</si>
  <si>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</si>
  <si>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</si>
  <si>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</si>
  <si>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</si>
  <si>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</si>
  <si>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</si>
  <si>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</si>
  <si>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</si>
  <si>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</si>
  <si>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</si>
  <si>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</si>
  <si>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</si>
  <si>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</si>
  <si>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</si>
  <si>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</si>
  <si>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</si>
  <si>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</si>
  <si>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</si>
  <si>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</si>
  <si>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</si>
  <si>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</si>
  <si>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</si>
  <si>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</si>
  <si>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</si>
  <si>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</si>
  <si>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</si>
  <si>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</si>
  <si>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</si>
  <si>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</si>
  <si>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</si>
  <si>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</si>
  <si>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</si>
  <si>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</si>
  <si>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</si>
  <si>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</si>
  <si>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</si>
  <si>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</si>
  <si>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</si>
  <si>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</si>
  <si>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</si>
  <si>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</si>
  <si>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</si>
  <si>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</si>
  <si>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</si>
  <si>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</si>
  <si>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</si>
  <si>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</si>
  <si>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</si>
  <si>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</si>
  <si>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</si>
  <si>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</si>
  <si>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</si>
  <si>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</si>
  <si>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</si>
  <si>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</si>
  <si>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</si>
  <si>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</si>
  <si>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</si>
  <si>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</si>
  <si>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</si>
  <si>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</si>
  <si>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</si>
  <si>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</si>
  <si>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</si>
  <si>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</si>
  <si>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</si>
  <si>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</si>
  <si>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</si>
  <si>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</si>
  <si>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</si>
  <si>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</si>
  <si>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</si>
  <si>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</si>
  <si>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</si>
  <si>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</si>
  <si>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</si>
  <si>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</si>
  <si>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</si>
  <si>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</si>
  <si>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</si>
  <si>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</si>
  <si>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</si>
  <si>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</si>
  <si>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</si>
  <si>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</si>
  <si>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</si>
  <si>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</si>
  <si>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</si>
  <si>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</si>
  <si>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</si>
  <si>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</si>
  <si>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</si>
  <si>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</si>
  <si>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</si>
  <si>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</si>
  <si>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</si>
  <si>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</si>
  <si>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</si>
  <si>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</si>
  <si>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</si>
  <si>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</si>
  <si>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</si>
  <si>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</si>
  <si>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</si>
  <si>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</si>
  <si>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</si>
  <si>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</si>
  <si>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</si>
  <si>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</si>
  <si>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</si>
  <si>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</si>
  <si>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</si>
  <si>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</si>
  <si>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</si>
  <si>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</si>
  <si>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</si>
  <si>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</si>
  <si>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</si>
  <si>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</si>
  <si>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</si>
  <si>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</si>
  <si>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</si>
  <si>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</si>
  <si>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</si>
  <si>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</si>
  <si>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</si>
  <si>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</si>
  <si>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</si>
  <si>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</si>
  <si>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</si>
  <si>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</si>
  <si>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</si>
  <si>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</si>
  <si>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</si>
  <si>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</si>
  <si>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</si>
  <si>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</si>
  <si>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</si>
  <si>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</si>
  <si>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</si>
  <si>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</si>
  <si>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</si>
  <si>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</si>
  <si>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</si>
  <si>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</si>
  <si>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</si>
  <si>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</si>
  <si>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</si>
  <si>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</si>
  <si>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</si>
  <si>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</si>
  <si>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</si>
  <si>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</si>
  <si>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</si>
  <si>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</si>
  <si>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</si>
  <si>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</si>
  <si>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</si>
  <si>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</si>
  <si>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</si>
  <si>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</si>
  <si>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</si>
  <si>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</si>
  <si>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</si>
  <si>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</si>
  <si>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</si>
  <si>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</si>
  <si>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</si>
  <si>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</si>
  <si>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</si>
  <si>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</si>
  <si>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</si>
  <si>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</si>
  <si>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</si>
  <si>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</si>
  <si>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</si>
  <si>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</si>
  <si>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</si>
  <si>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</si>
  <si>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</si>
  <si>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</si>
  <si>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</si>
  <si>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</si>
  <si>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</si>
  <si>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</si>
  <si>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</si>
  <si>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</si>
  <si>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</si>
  <si>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</si>
  <si>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</si>
  <si>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</si>
  <si>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</si>
  <si>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</si>
  <si>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</si>
  <si>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</si>
  <si>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</si>
  <si>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</si>
  <si>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</si>
  <si>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</si>
  <si>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</si>
  <si>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</si>
  <si>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</si>
  <si>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</si>
  <si>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</si>
  <si>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</si>
  <si>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</si>
  <si>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</si>
  <si>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</si>
  <si>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</si>
  <si>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</si>
  <si>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</si>
  <si>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</si>
  <si>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</si>
  <si>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</si>
  <si>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</si>
  <si>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</si>
  <si>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</si>
  <si>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</si>
  <si>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</si>
  <si>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</si>
  <si>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</si>
  <si>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</si>
  <si>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</si>
  <si>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</si>
  <si>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</si>
  <si>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</si>
  <si>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</si>
  <si>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</si>
  <si>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</si>
  <si>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</si>
  <si>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</si>
  <si>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</si>
  <si>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</si>
  <si>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</si>
  <si>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</si>
  <si>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</si>
  <si>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</si>
  <si>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</si>
  <si>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</si>
  <si>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</si>
  <si>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</si>
  <si>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</si>
  <si>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</si>
  <si>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</si>
  <si>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</si>
  <si>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</si>
  <si>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</si>
  <si>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</si>
  <si>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</si>
  <si>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</si>
  <si>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</si>
  <si>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</si>
  <si>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</si>
  <si>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</si>
  <si>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</si>
  <si>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</si>
  <si>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</si>
  <si>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</si>
  <si>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</si>
  <si>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</si>
  <si>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</si>
  <si>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</si>
  <si>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</si>
  <si>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</si>
  <si>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</si>
  <si>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</si>
  <si>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</si>
  <si>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</si>
  <si>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</si>
  <si>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</si>
  <si>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</si>
  <si>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</si>
  <si>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</si>
  <si>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</si>
  <si>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</si>
  <si>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</si>
  <si>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</si>
  <si>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</si>
  <si>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</si>
  <si>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</si>
  <si>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</si>
  <si>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</si>
  <si>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</si>
  <si>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</si>
  <si>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</si>
  <si>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</si>
  <si>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</si>
  <si>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</si>
  <si>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</si>
  <si>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</si>
  <si>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</si>
  <si>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</si>
  <si>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</si>
  <si>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</si>
  <si>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</si>
  <si>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</si>
  <si>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</si>
  <si>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</si>
  <si>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</si>
  <si>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</si>
  <si>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</si>
  <si>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</si>
  <si>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</si>
  <si>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</si>
  <si>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</si>
  <si>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</si>
  <si>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</si>
  <si>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</si>
  <si>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</si>
  <si>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</si>
  <si>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</si>
  <si>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</si>
  <si>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</si>
  <si>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</si>
  <si>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</si>
  <si>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</si>
  <si>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</si>
  <si>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</si>
  <si>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</si>
  <si>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</si>
  <si>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</si>
  <si>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</si>
  <si>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</si>
  <si>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</si>
  <si>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</si>
  <si>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</si>
  <si>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</si>
  <si>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</si>
  <si>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</si>
  <si>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</si>
  <si>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</si>
  <si>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</si>
  <si>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</si>
  <si>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</si>
  <si>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</si>
  <si>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</si>
  <si>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</si>
  <si>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</si>
  <si>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</si>
  <si>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</si>
  <si>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</si>
  <si>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</si>
  <si>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</si>
  <si>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</si>
  <si>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</si>
  <si>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</si>
  <si>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</si>
  <si>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</si>
  <si>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</si>
  <si>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</si>
  <si>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</si>
  <si>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</si>
  <si>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</si>
  <si>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</si>
  <si>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</si>
  <si>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</si>
  <si>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</si>
  <si>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</si>
  <si>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</si>
  <si>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</si>
  <si>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</si>
  <si>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</si>
  <si>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</si>
  <si>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</si>
  <si>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</si>
  <si>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</si>
  <si>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</si>
  <si>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</si>
  <si>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</si>
  <si>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</si>
  <si>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</si>
  <si>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</si>
  <si>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</si>
  <si>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</si>
  <si>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</si>
  <si>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</si>
  <si>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</si>
  <si>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</si>
  <si>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</si>
  <si>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</si>
  <si>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</si>
  <si>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</si>
  <si>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</si>
  <si>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</si>
  <si>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</si>
  <si>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</si>
  <si>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</si>
  <si>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</si>
  <si>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</si>
  <si>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</si>
  <si>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</si>
  <si>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</si>
  <si>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</si>
  <si>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</si>
  <si>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</si>
  <si>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</si>
  <si>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</si>
  <si>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</si>
  <si>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</si>
  <si>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</si>
  <si>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</si>
  <si>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</si>
  <si>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</si>
  <si>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</si>
  <si>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</si>
  <si>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</si>
  <si>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</si>
  <si>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</si>
  <si>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</si>
  <si>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</si>
  <si>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</si>
  <si>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</si>
  <si>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</si>
  <si>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</si>
  <si>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</si>
  <si>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</si>
  <si>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</si>
  <si>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</si>
  <si>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</si>
  <si>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</si>
  <si>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</si>
  <si>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</si>
  <si>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</si>
  <si>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</si>
  <si>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</si>
  <si>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</si>
  <si>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</si>
  <si>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</si>
  <si>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</si>
  <si>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</si>
  <si>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</si>
  <si>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</si>
  <si>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</si>
  <si>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</si>
  <si>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</si>
  <si>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</si>
  <si>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</si>
  <si>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</si>
  <si>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</si>
  <si>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</si>
  <si>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</si>
  <si>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</si>
  <si>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</si>
  <si>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</si>
  <si>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</si>
  <si>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</si>
  <si>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</si>
  <si>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</si>
  <si>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</si>
  <si>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</si>
  <si>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</si>
  <si>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</si>
  <si>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</si>
  <si>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</si>
  <si>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</si>
  <si>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</si>
  <si>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</si>
  <si>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</si>
  <si>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</si>
  <si>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</si>
  <si>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</si>
  <si>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</si>
  <si>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</si>
  <si>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</si>
  <si>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</si>
  <si>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</si>
  <si>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</si>
  <si>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</si>
  <si>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</si>
  <si>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</si>
  <si>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</si>
  <si>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</si>
  <si>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</si>
  <si>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</si>
  <si>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</si>
  <si>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</si>
  <si>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</si>
  <si>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</si>
  <si>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</si>
  <si>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</si>
  <si>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</si>
  <si>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</si>
  <si>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</si>
  <si>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</si>
  <si>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</si>
  <si>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</si>
  <si>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</si>
  <si>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</si>
  <si>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</si>
  <si>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</si>
  <si>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</si>
  <si>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</si>
  <si>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</si>
  <si>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</si>
  <si>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</si>
  <si>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</si>
  <si>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</si>
  <si>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</si>
  <si>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</si>
  <si>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</si>
  <si>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</si>
  <si>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</si>
  <si>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</si>
  <si>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</si>
  <si>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</si>
  <si>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</si>
  <si>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</si>
  <si>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</si>
  <si>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</si>
  <si>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</si>
  <si>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</si>
  <si>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</si>
  <si>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</si>
  <si>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</si>
  <si>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</si>
  <si>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</si>
  <si>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</si>
  <si>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</si>
  <si>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</si>
  <si>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</si>
  <si>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</si>
  <si>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</si>
  <si>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</si>
  <si>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</si>
  <si>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</si>
  <si>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</si>
  <si>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</si>
  <si>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</si>
  <si>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</si>
  <si>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</si>
  <si>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</si>
  <si>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</si>
  <si>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</si>
  <si>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</si>
  <si>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</si>
  <si>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</si>
  <si>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</si>
  <si>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</si>
  <si>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</si>
  <si>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</si>
  <si>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</si>
  <si>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</si>
  <si>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</si>
  <si>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</si>
  <si>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</si>
  <si>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</si>
  <si>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</si>
  <si>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</si>
  <si>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</si>
  <si>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</si>
  <si>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</si>
  <si>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</si>
  <si>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</si>
  <si>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</si>
  <si>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</si>
  <si>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</si>
  <si>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</si>
  <si>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</si>
  <si>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</si>
  <si>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</si>
  <si>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</si>
  <si>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</si>
  <si>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</si>
  <si>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</si>
  <si>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</si>
  <si>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</si>
  <si>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</si>
  <si>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</si>
  <si>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</si>
  <si>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</si>
  <si>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</si>
  <si>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</si>
  <si>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</si>
  <si>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</si>
  <si>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</si>
  <si>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</si>
  <si>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</si>
  <si>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</si>
  <si>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</si>
  <si>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</si>
  <si>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</si>
  <si>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</si>
  <si>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</si>
  <si>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</si>
  <si>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</si>
  <si>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</si>
  <si>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</si>
  <si>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</si>
  <si>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</si>
  <si>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</si>
  <si>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</si>
  <si>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</si>
  <si>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</si>
  <si>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</si>
  <si>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</si>
  <si>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</si>
  <si>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</si>
  <si>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</si>
  <si>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</si>
  <si>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</si>
  <si>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</si>
  <si>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</si>
  <si>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</si>
  <si>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</si>
  <si>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</si>
  <si>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</si>
  <si>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</si>
  <si>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</si>
  <si>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</si>
  <si>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</si>
  <si>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</si>
  <si>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</si>
  <si>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</si>
  <si>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</si>
  <si>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</si>
  <si>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</si>
  <si>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</si>
  <si>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</si>
  <si>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</si>
  <si>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</si>
  <si>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</si>
  <si>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</si>
  <si>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</si>
  <si>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</si>
  <si>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</si>
  <si>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</si>
  <si>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</si>
  <si>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</si>
  <si>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</si>
  <si>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</si>
  <si>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</si>
  <si>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</si>
  <si>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</si>
  <si>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</si>
  <si>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</si>
  <si>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</si>
  <si>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</si>
  <si>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</si>
  <si>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</si>
  <si>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</si>
  <si>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</si>
  <si>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</si>
  <si>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</si>
  <si>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</si>
  <si>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</si>
  <si>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</si>
  <si>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</si>
  <si>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</si>
  <si>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</si>
  <si>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</si>
  <si>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</si>
  <si>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</si>
  <si>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</si>
  <si>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</si>
  <si>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</si>
  <si>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</si>
  <si>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</si>
  <si>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</si>
  <si>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</si>
  <si>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</si>
  <si>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</si>
  <si>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</si>
  <si>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</si>
  <si>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</si>
  <si>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</si>
  <si>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</si>
  <si>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</si>
  <si>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</si>
  <si>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</si>
  <si>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</si>
  <si>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</si>
  <si>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</si>
  <si>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</si>
  <si>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</si>
  <si>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</si>
  <si>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</si>
  <si>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</si>
  <si>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</si>
  <si>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</si>
  <si>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</si>
  <si>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</si>
  <si>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</si>
  <si>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</si>
  <si>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</si>
  <si>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</si>
  <si>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</si>
  <si>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</si>
  <si>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</si>
  <si>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</si>
  <si>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</si>
  <si>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</si>
  <si>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</si>
  <si>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</si>
  <si>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</si>
  <si>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</si>
  <si>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</si>
  <si>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</si>
  <si>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</si>
  <si>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</si>
  <si>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</si>
  <si>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</si>
  <si>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</si>
  <si>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</si>
  <si>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</si>
  <si>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</si>
  <si>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</si>
  <si>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</si>
  <si>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</si>
  <si>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</si>
  <si>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</si>
  <si>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</si>
  <si>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</si>
  <si>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</si>
  <si>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</si>
  <si>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</si>
  <si>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</si>
  <si>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</si>
  <si>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</si>
  <si>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</si>
  <si>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</si>
  <si>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</si>
  <si>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</si>
  <si>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</si>
  <si>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</si>
  <si>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</si>
  <si>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</si>
  <si>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</si>
  <si>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</si>
  <si>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</si>
  <si>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</si>
  <si>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</si>
  <si>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</si>
  <si>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</si>
  <si>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</si>
  <si>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</si>
  <si>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</si>
  <si>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</si>
  <si>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</si>
  <si>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</si>
  <si>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</si>
  <si>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</si>
  <si>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</si>
  <si>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</si>
  <si>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</si>
  <si>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</si>
  <si>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</si>
  <si>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</si>
  <si>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</si>
  <si>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</si>
  <si>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</si>
  <si>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</si>
  <si>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</si>
  <si>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</si>
  <si>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</si>
  <si>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</si>
  <si>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</si>
  <si>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</si>
  <si>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</si>
  <si>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</si>
  <si>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</si>
  <si>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</si>
  <si>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</si>
  <si>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</si>
  <si>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</si>
  <si>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</si>
  <si>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</si>
  <si>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</si>
  <si>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</si>
  <si>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</si>
  <si>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</si>
  <si>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</si>
  <si>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</si>
  <si>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</si>
  <si>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</si>
  <si>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</si>
  <si>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</si>
  <si>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</si>
  <si>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</si>
  <si>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</si>
  <si>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</si>
  <si>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</si>
  <si>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</si>
  <si>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</si>
  <si>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</si>
  <si>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</si>
  <si>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</si>
  <si>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</si>
  <si>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</si>
  <si>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</si>
  <si>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</si>
  <si>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</si>
  <si>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</si>
  <si>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</si>
  <si>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</si>
  <si>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</si>
  <si>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</si>
  <si>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</si>
  <si>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</si>
  <si>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</si>
  <si>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</si>
  <si>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</si>
  <si>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</si>
  <si>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</si>
  <si>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</si>
  <si>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</si>
  <si>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</si>
  <si>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</si>
  <si>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</si>
  <si>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</si>
  <si>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</si>
  <si>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</si>
  <si>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</si>
  <si>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</si>
  <si>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</si>
  <si>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</si>
  <si>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</si>
  <si>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</si>
  <si>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</si>
  <si>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</si>
  <si>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</si>
  <si>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</si>
  <si>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</si>
  <si>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</si>
  <si>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</si>
  <si>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</si>
  <si>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</si>
  <si>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</si>
  <si>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</si>
  <si>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</si>
  <si>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</si>
  <si>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</si>
  <si>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</si>
  <si>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</si>
  <si>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</si>
  <si>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</si>
  <si>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</si>
  <si>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</si>
  <si>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</si>
  <si>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</si>
  <si>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</si>
  <si>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</si>
  <si>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</si>
  <si>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</si>
  <si>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</si>
  <si>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</si>
  <si>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</si>
  <si>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</si>
  <si>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</si>
  <si>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</si>
  <si>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</si>
  <si>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</si>
  <si>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</si>
  <si>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</si>
  <si>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</si>
  <si>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</si>
  <si>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</si>
  <si>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</si>
  <si>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</si>
  <si>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</si>
  <si>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</si>
  <si>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</si>
  <si>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</si>
  <si>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</si>
  <si>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</si>
  <si>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</si>
  <si>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</si>
  <si>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</si>
  <si>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</si>
  <si>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</si>
  <si>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</si>
  <si>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</si>
  <si>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</si>
  <si>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</si>
  <si>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</si>
  <si>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</si>
  <si>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</si>
  <si>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</si>
  <si>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</si>
  <si>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</si>
  <si>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</si>
  <si>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</si>
  <si>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</si>
  <si>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</si>
  <si>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</si>
  <si>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</si>
  <si>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</si>
  <si>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</si>
  <si>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</si>
  <si>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</si>
  <si>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</si>
  <si>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</si>
  <si>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</si>
  <si>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</si>
  <si>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</si>
  <si>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</si>
  <si>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</si>
  <si>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</si>
  <si>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</si>
  <si>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</si>
  <si>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</si>
  <si>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</si>
  <si>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</si>
  <si>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</si>
  <si>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</si>
  <si>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</si>
  <si>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</si>
  <si>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</si>
  <si>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</si>
  <si>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</si>
  <si>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</si>
  <si>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</si>
  <si>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</si>
  <si>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</si>
  <si>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</si>
  <si>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</si>
  <si>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</si>
  <si>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</si>
  <si>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</si>
  <si>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</si>
  <si>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</si>
  <si>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</si>
  <si>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</si>
  <si>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</si>
  <si>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</si>
  <si>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</si>
  <si>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</si>
  <si>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</si>
  <si>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</si>
  <si>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</si>
  <si>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</si>
  <si>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</si>
  <si>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</si>
  <si>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</si>
  <si>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</si>
  <si>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</si>
  <si>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</si>
  <si>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</si>
  <si>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</si>
  <si>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</si>
  <si>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</si>
  <si>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</si>
  <si>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</si>
  <si>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</si>
  <si>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</si>
  <si>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</si>
  <si>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</si>
  <si>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</si>
  <si>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</si>
  <si>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</si>
  <si>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</si>
  <si>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</si>
  <si>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</si>
  <si>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</si>
  <si>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</si>
  <si>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</si>
  <si>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</si>
  <si>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</si>
  <si>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</si>
  <si>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</si>
  <si>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</si>
  <si>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</si>
  <si>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</si>
  <si>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</si>
  <si>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</si>
  <si>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</si>
  <si>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</si>
  <si>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</si>
  <si>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</si>
  <si>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</si>
  <si>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</si>
  <si>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</si>
  <si>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</si>
  <si>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</si>
  <si>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</si>
  <si>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</si>
  <si>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</si>
  <si>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</si>
  <si>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</si>
  <si>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</si>
  <si>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</si>
  <si>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</si>
  <si>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</si>
  <si>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</si>
  <si>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</si>
  <si>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</si>
  <si>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</si>
  <si>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</si>
  <si>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</si>
  <si>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</si>
  <si>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</si>
  <si>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</si>
  <si>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</si>
  <si>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</si>
  <si>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</si>
  <si>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</si>
  <si>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</si>
  <si>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</si>
  <si>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</si>
  <si>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</si>
  <si>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</si>
  <si>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</si>
  <si>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</si>
  <si>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</si>
  <si>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</si>
  <si>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</si>
  <si>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</si>
  <si>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</si>
  <si>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</si>
  <si>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</si>
  <si>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</si>
  <si>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</si>
  <si>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</si>
  <si>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</si>
  <si>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</si>
  <si>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</si>
  <si>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</si>
  <si>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</si>
  <si>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</si>
  <si>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</si>
  <si>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</si>
  <si>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</si>
  <si>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</si>
  <si>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</si>
  <si>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</si>
  <si>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</si>
  <si>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</si>
  <si>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</si>
  <si>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</si>
  <si>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</si>
  <si>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</si>
  <si>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</si>
  <si>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</si>
  <si>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</si>
  <si>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</si>
  <si>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</si>
  <si>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</si>
  <si>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</si>
  <si>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</si>
  <si>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</si>
  <si>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</si>
  <si>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</si>
  <si>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</si>
  <si>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</si>
  <si>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</si>
  <si>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</si>
  <si>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</si>
  <si>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</si>
  <si>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</si>
  <si>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</si>
  <si>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</si>
  <si>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</si>
  <si>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</si>
  <si>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</si>
  <si>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</si>
  <si>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</si>
  <si>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</si>
  <si>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</si>
  <si>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</si>
  <si>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</si>
  <si>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</si>
  <si>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</si>
  <si>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</si>
  <si>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</si>
  <si>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</si>
  <si>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</si>
  <si>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</si>
  <si>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</si>
  <si>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</si>
  <si>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</si>
  <si>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</si>
  <si>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</si>
  <si>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</si>
  <si>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</si>
  <si>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</si>
  <si>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</si>
  <si>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</si>
  <si>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</si>
  <si>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</si>
  <si>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</si>
  <si>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</si>
  <si>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</si>
  <si>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</si>
  <si>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</si>
  <si>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</si>
  <si>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</si>
  <si>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</si>
  <si>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</si>
  <si>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</si>
  <si>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</si>
  <si>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</si>
  <si>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</si>
  <si>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</si>
  <si>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</si>
  <si>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</si>
  <si>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</si>
  <si>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</si>
  <si>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</si>
  <si>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</si>
  <si>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</si>
  <si>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</si>
  <si>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</si>
  <si>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</si>
  <si>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</si>
  <si>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</si>
  <si>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</si>
  <si>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</si>
  <si>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</si>
  <si>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</si>
  <si>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</si>
  <si>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</si>
  <si>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</si>
  <si>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</si>
  <si>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</si>
  <si>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</si>
  <si>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</si>
  <si>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</si>
  <si>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</si>
  <si>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</si>
  <si>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</si>
  <si>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</si>
  <si>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</si>
  <si>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</si>
  <si>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</si>
  <si>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</si>
  <si>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</si>
  <si>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</si>
  <si>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</si>
  <si>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</si>
  <si>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</si>
  <si>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</si>
  <si>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</si>
  <si>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</si>
  <si>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</si>
  <si>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</si>
  <si>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</si>
  <si>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</si>
  <si>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</si>
  <si>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</si>
  <si>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</si>
  <si>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</si>
  <si>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</si>
  <si>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</si>
  <si>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</si>
  <si>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</si>
  <si>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</si>
  <si>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</si>
  <si>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</si>
  <si>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</si>
  <si>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</si>
  <si>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</si>
  <si>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</si>
  <si>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</si>
  <si>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</si>
  <si>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</si>
  <si>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</si>
  <si>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</si>
  <si>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</si>
  <si>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</si>
  <si>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</si>
  <si>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</si>
  <si>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</si>
  <si>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</si>
  <si>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</si>
  <si>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</si>
  <si>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</si>
  <si>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</si>
  <si>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</si>
  <si>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</si>
  <si>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</si>
  <si>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</si>
  <si>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</si>
  <si>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</si>
  <si>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</si>
  <si>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</si>
  <si>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</si>
  <si>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</si>
  <si>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</si>
  <si>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</si>
  <si>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</si>
  <si>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</si>
  <si>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</si>
  <si>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</si>
  <si>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</si>
  <si>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</si>
  <si>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</si>
  <si>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</si>
  <si>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</si>
  <si>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</si>
  <si>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</si>
  <si>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</si>
  <si>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</si>
  <si>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</si>
  <si>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</si>
  <si>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</si>
  <si>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</si>
  <si>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</si>
  <si>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</si>
  <si>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</si>
  <si>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</si>
  <si>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</si>
  <si>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</si>
  <si>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</si>
  <si>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</si>
  <si>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</si>
  <si>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</si>
  <si>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</si>
  <si>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</si>
  <si>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</si>
  <si>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</si>
  <si>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</si>
  <si>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</si>
  <si>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</si>
  <si>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</si>
  <si>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</si>
  <si>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</si>
  <si>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</si>
  <si>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</si>
  <si>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</si>
  <si>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</si>
  <si>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</si>
  <si>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</si>
  <si>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</si>
  <si>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</si>
  <si>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</si>
  <si>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</si>
  <si>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</si>
  <si>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</si>
  <si>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</si>
  <si>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</si>
  <si>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</si>
  <si>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</si>
  <si>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</si>
  <si>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</si>
  <si>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</si>
  <si>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</si>
  <si>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</si>
  <si>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</si>
  <si>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</si>
  <si>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</si>
  <si>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</si>
  <si>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</si>
  <si>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</si>
  <si>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</si>
  <si>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</si>
  <si>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</si>
  <si>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</si>
  <si>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</si>
  <si>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</si>
  <si>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</si>
  <si>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</si>
  <si>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</si>
  <si>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</si>
  <si>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</si>
  <si>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</si>
  <si>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</si>
  <si>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</si>
  <si>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</si>
  <si>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</si>
  <si>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</si>
  <si>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</si>
  <si>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</si>
  <si>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</si>
  <si>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</si>
  <si>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</si>
  <si>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</si>
  <si>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</si>
  <si>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</si>
  <si>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</si>
  <si>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</si>
  <si>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</si>
  <si>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</si>
  <si>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</si>
  <si>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</si>
  <si>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</si>
  <si>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</si>
  <si>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</si>
  <si>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</si>
  <si>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</si>
  <si>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</si>
  <si>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</si>
  <si>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</si>
  <si>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</si>
  <si>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</si>
  <si>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</si>
  <si>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</si>
  <si>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</si>
  <si>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</si>
  <si>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</si>
  <si>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</si>
  <si>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</si>
  <si>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</si>
  <si>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</si>
  <si>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</si>
  <si>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</si>
  <si>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</si>
  <si>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</si>
  <si>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</si>
  <si>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</si>
  <si>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</si>
  <si>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</si>
  <si>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</si>
  <si>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</si>
  <si>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</si>
  <si>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</si>
  <si>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</si>
  <si>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</si>
  <si>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</si>
  <si>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</si>
  <si>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</si>
  <si>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</si>
  <si>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</si>
  <si>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</si>
  <si>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</si>
  <si>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</si>
  <si>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</si>
  <si>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</si>
  <si>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</si>
  <si>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</si>
  <si>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</si>
  <si>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</si>
  <si>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</si>
  <si>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</si>
  <si>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</si>
  <si>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</si>
  <si>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</si>
  <si>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</si>
  <si>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</si>
  <si>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</si>
  <si>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</si>
  <si>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</si>
  <si>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</si>
  <si>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</si>
  <si>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</si>
  <si>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</si>
  <si>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</si>
  <si>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</si>
  <si>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</si>
  <si>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</si>
  <si>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</si>
  <si>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</si>
  <si>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</si>
  <si>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</si>
  <si>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</si>
  <si>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</si>
  <si>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</si>
  <si>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</si>
  <si>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</si>
  <si>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</si>
  <si>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</si>
  <si>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</si>
  <si>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</si>
  <si>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</si>
  <si>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</si>
  <si>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</si>
  <si>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</si>
  <si>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</si>
  <si>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</si>
  <si>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</si>
  <si>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</si>
  <si>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</si>
  <si>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</si>
  <si>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</si>
  <si>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</si>
  <si>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</si>
  <si>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</si>
  <si>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</si>
  <si>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</si>
  <si>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</si>
  <si>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</si>
  <si>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</si>
  <si>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</si>
  <si>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</si>
  <si>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</si>
  <si>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</si>
  <si>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</si>
  <si>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</si>
  <si>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</si>
  <si>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</si>
  <si>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</si>
  <si>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</si>
  <si>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</si>
  <si>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</si>
  <si>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</si>
  <si>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</si>
  <si>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</si>
  <si>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</si>
  <si>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</si>
  <si>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</si>
  <si>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</si>
  <si>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</si>
  <si>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</si>
  <si>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</si>
  <si>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</si>
  <si>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</si>
  <si>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</si>
  <si>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</si>
  <si>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</si>
  <si>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</si>
  <si>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</si>
  <si>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</si>
  <si>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</si>
  <si>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</si>
  <si>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</si>
  <si>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</si>
  <si>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</si>
  <si>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</si>
  <si>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</si>
  <si>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</si>
  <si>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</si>
  <si>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</si>
  <si>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</si>
  <si>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</si>
  <si>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</si>
  <si>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</si>
  <si>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</si>
  <si>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</si>
  <si>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</si>
  <si>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</si>
  <si>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</si>
  <si>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</si>
  <si>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</si>
  <si>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</si>
  <si>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</si>
  <si>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</si>
  <si>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</si>
  <si>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</si>
  <si>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</si>
  <si>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</si>
  <si>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</si>
  <si>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</si>
  <si>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</si>
  <si>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</si>
  <si>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</si>
  <si>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</si>
  <si>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</si>
  <si>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</si>
  <si>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</si>
  <si>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</si>
  <si>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</si>
  <si>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</si>
  <si>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</si>
  <si>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</si>
  <si>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</si>
  <si>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</si>
  <si>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</si>
  <si>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</si>
  <si>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</si>
  <si>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</si>
  <si>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</si>
  <si>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</si>
  <si>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</si>
  <si>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</si>
  <si>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</si>
  <si>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</si>
  <si>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</si>
  <si>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</si>
  <si>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</si>
  <si>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</si>
  <si>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</si>
  <si>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</si>
  <si>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</si>
  <si>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</si>
  <si>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</si>
  <si>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</si>
  <si>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</si>
  <si>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</si>
  <si>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</si>
  <si>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</si>
  <si>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</si>
  <si>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</si>
  <si>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</si>
  <si>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</si>
  <si>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</si>
  <si>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</si>
  <si>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</si>
  <si>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</si>
  <si>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</si>
  <si>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</si>
  <si>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</si>
  <si>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</si>
  <si>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</si>
  <si>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</si>
  <si>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</si>
  <si>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</si>
  <si>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</si>
  <si>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</si>
  <si>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</si>
  <si>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</si>
  <si>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</si>
  <si>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</si>
  <si>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</si>
  <si>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</si>
  <si>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</si>
  <si>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</si>
  <si>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</si>
  <si>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</si>
  <si>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</si>
  <si>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</si>
  <si>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</si>
  <si>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</si>
  <si>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</si>
  <si>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</si>
  <si>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</si>
  <si>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</si>
  <si>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</si>
  <si>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</si>
  <si>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</si>
  <si>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</si>
  <si>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</si>
  <si>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</si>
  <si>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</si>
  <si>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</si>
  <si>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</si>
  <si>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</si>
  <si>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</si>
  <si>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</si>
  <si>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</si>
  <si>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</si>
  <si>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</si>
  <si>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</si>
  <si>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</si>
  <si>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</si>
  <si>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</si>
  <si>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</si>
  <si>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</si>
  <si>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</si>
  <si>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</si>
  <si>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</si>
  <si>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</si>
  <si>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</si>
  <si>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</si>
  <si>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</si>
  <si>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</si>
  <si>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</si>
  <si>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</si>
  <si>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</si>
  <si>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</si>
  <si>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</si>
  <si>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</si>
  <si>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</si>
  <si>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</si>
  <si>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</si>
  <si>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</si>
  <si>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</si>
  <si>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</si>
  <si>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</si>
  <si>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</si>
  <si>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</si>
  <si>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</si>
  <si>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</si>
  <si>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</si>
  <si>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</si>
  <si>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</si>
  <si>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</si>
  <si>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</si>
  <si>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</si>
  <si>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</si>
  <si>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</si>
  <si>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</si>
  <si>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</si>
  <si>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</si>
  <si>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</si>
  <si>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</si>
  <si>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</si>
  <si>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</si>
  <si>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</si>
  <si>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</si>
  <si>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</si>
  <si>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</si>
  <si>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</si>
  <si>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</si>
  <si>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</si>
  <si>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</si>
  <si>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</si>
  <si>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</si>
  <si>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</si>
  <si>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</si>
  <si>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</si>
  <si>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</si>
  <si>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</si>
  <si>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</si>
  <si>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</si>
  <si>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</si>
  <si>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</si>
  <si>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</si>
  <si>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</si>
  <si>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</si>
  <si>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</si>
  <si>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</si>
  <si>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</si>
  <si>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</si>
  <si>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</si>
  <si>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</si>
  <si>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</si>
  <si>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</si>
  <si>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</si>
  <si>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</si>
  <si>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</si>
  <si>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</si>
  <si>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</si>
  <si>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</si>
  <si>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</si>
  <si>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</si>
  <si>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</si>
  <si>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</si>
  <si>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</si>
  <si>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</si>
  <si>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</si>
  <si>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</si>
  <si>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</si>
  <si>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</si>
  <si>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</si>
  <si>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</si>
  <si>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</si>
  <si>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</si>
  <si>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</si>
  <si>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</si>
  <si>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</si>
  <si>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</si>
  <si>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</si>
  <si>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</si>
  <si>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</si>
  <si>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</si>
  <si>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</si>
  <si>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</si>
  <si>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</si>
  <si>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</si>
  <si>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</si>
  <si>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</si>
  <si>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</si>
  <si>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</si>
  <si>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</si>
  <si>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</si>
  <si>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</si>
  <si>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</si>
  <si>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</si>
  <si>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</si>
  <si>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</si>
  <si>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</si>
  <si>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</si>
  <si>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</si>
  <si>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</si>
  <si>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</si>
  <si>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</si>
  <si>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</si>
  <si>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</si>
  <si>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</si>
  <si>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</si>
  <si>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</si>
  <si>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</si>
  <si>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</si>
  <si>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</si>
  <si>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</si>
  <si>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</si>
  <si>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</si>
  <si>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</si>
  <si>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</si>
  <si>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</si>
  <si>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</si>
  <si>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</si>
  <si>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</si>
  <si>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</si>
  <si>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</si>
  <si>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</si>
  <si>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</si>
  <si>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</si>
  <si>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</si>
  <si>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</si>
  <si>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</si>
  <si>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</si>
  <si>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</si>
  <si>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</si>
  <si>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</si>
  <si>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</si>
  <si>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</si>
  <si>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</si>
  <si>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</si>
  <si>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</si>
  <si>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</si>
  <si>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</si>
  <si>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</si>
  <si>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</si>
  <si>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</si>
  <si>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</si>
  <si>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</si>
  <si>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</si>
  <si>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</si>
  <si>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</si>
  <si>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</si>
  <si>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</si>
  <si>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</si>
  <si>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</si>
  <si>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</si>
  <si>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</si>
  <si>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</si>
  <si>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</si>
  <si>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</si>
  <si>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</si>
  <si>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</si>
  <si>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</si>
  <si>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</si>
  <si>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</si>
  <si>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</si>
  <si>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</si>
  <si>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</si>
  <si>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</si>
  <si>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</si>
  <si>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</si>
  <si>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</si>
  <si>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</si>
  <si>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</si>
  <si>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</si>
  <si>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</si>
  <si>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</si>
  <si>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</si>
  <si>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</si>
  <si>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</si>
  <si>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</si>
  <si>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</si>
  <si>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</si>
  <si>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</si>
  <si>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</si>
  <si>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</si>
  <si>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</si>
  <si>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</si>
  <si>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</si>
  <si>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</si>
  <si>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</si>
  <si>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</si>
  <si>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</si>
  <si>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</si>
  <si>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</si>
  <si>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</si>
  <si>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</si>
  <si>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</si>
  <si>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</si>
  <si>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</si>
  <si>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</si>
  <si>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</si>
  <si>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</si>
  <si>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</si>
  <si>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</si>
  <si>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</si>
  <si>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</si>
  <si>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</si>
  <si>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</si>
  <si>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</si>
  <si>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</si>
  <si>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</si>
  <si>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</si>
  <si>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</si>
  <si>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</si>
  <si>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</si>
  <si>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</si>
  <si>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</si>
  <si>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</si>
  <si>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</si>
  <si>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</si>
  <si>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</si>
  <si>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</si>
  <si>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</si>
  <si>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</si>
  <si>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</si>
  <si>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</si>
  <si>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</si>
  <si>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</si>
  <si>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</si>
  <si>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</si>
  <si>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</si>
  <si>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</si>
  <si>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</si>
  <si>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</si>
  <si>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</si>
  <si>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</si>
  <si>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</si>
  <si>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</si>
  <si>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</si>
  <si>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</si>
  <si>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</si>
  <si>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</si>
  <si>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</si>
  <si>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</si>
  <si>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</si>
  <si>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</si>
  <si>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</si>
  <si>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</si>
  <si>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</si>
  <si>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</si>
  <si>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</si>
  <si>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</si>
  <si>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</si>
  <si>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</si>
  <si>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</si>
  <si>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</si>
  <si>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</si>
  <si>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</si>
  <si>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</si>
  <si>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</si>
  <si>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</si>
  <si>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</si>
  <si>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</si>
  <si>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</si>
  <si>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</si>
  <si>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</si>
  <si>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</si>
  <si>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</si>
  <si>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</si>
  <si>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</si>
  <si>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</si>
  <si>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</si>
  <si>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</si>
  <si>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</si>
  <si>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</si>
  <si>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</si>
  <si>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</si>
  <si>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</si>
  <si>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</si>
  <si>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</si>
  <si>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</si>
  <si>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</si>
  <si>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</si>
  <si>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</si>
  <si>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</si>
  <si>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</si>
  <si>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</si>
  <si>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</si>
  <si>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</si>
  <si>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</si>
  <si>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</si>
  <si>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</si>
  <si>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</si>
  <si>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</si>
  <si>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</si>
  <si>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</si>
  <si>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</si>
  <si>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</si>
  <si>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</si>
  <si>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</si>
  <si>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</si>
  <si>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</si>
  <si>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</si>
  <si>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</si>
  <si>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</si>
  <si>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</si>
  <si>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</si>
  <si>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</si>
  <si>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</si>
  <si>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</si>
  <si>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</si>
  <si>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</si>
  <si>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</si>
  <si>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</si>
  <si>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</si>
  <si>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</si>
  <si>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</si>
  <si>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</si>
  <si>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</si>
  <si>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</si>
  <si>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</si>
  <si>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</si>
  <si>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</si>
  <si>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</si>
  <si>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</si>
  <si>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</si>
  <si>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</si>
  <si>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</si>
  <si>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</si>
  <si>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</si>
  <si>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</si>
  <si>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</si>
  <si>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</si>
  <si>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</si>
  <si>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</si>
  <si>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</si>
  <si>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</si>
  <si>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</si>
  <si>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</si>
  <si>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</si>
  <si>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</si>
  <si>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</si>
  <si>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</si>
  <si>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</si>
  <si>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</si>
  <si>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</si>
  <si>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</si>
  <si>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</si>
  <si>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</si>
  <si>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</si>
  <si>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</si>
  <si>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</si>
  <si>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</si>
  <si>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</si>
  <si>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</si>
  <si>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</si>
  <si>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</si>
  <si>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</si>
  <si>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</si>
  <si>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</si>
  <si>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</si>
  <si>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</si>
  <si>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</si>
  <si>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</si>
  <si>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</si>
  <si>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</si>
  <si>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</si>
  <si>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</si>
  <si>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</si>
  <si>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</si>
  <si>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</si>
  <si>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</si>
  <si>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</si>
  <si>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</si>
  <si>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</si>
  <si>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</si>
  <si>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</si>
  <si>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</si>
  <si>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</si>
  <si>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</si>
  <si>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</si>
  <si>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</si>
  <si>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</si>
  <si>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</si>
  <si>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</si>
  <si>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</si>
  <si>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</si>
  <si>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</si>
  <si>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</si>
  <si>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</si>
  <si>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</si>
  <si>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</si>
  <si>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</si>
  <si>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</si>
  <si>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</si>
  <si>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</si>
  <si>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</si>
  <si>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</si>
  <si>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</si>
  <si>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</si>
  <si>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</si>
  <si>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</si>
  <si>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</si>
  <si>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</si>
  <si>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</si>
  <si>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</si>
  <si>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</si>
  <si>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</si>
  <si>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</si>
  <si>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</si>
  <si>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</si>
  <si>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</si>
  <si>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</si>
  <si>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</si>
  <si>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</si>
  <si>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</si>
  <si>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</si>
  <si>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</si>
  <si>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</si>
  <si>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</si>
  <si>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</si>
  <si>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</si>
  <si>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</si>
  <si>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</si>
  <si>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</si>
  <si>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</si>
  <si>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</si>
  <si>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</si>
  <si>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</si>
  <si>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</si>
  <si>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</si>
  <si>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</si>
  <si>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</si>
  <si>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</si>
  <si>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</si>
  <si>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</si>
  <si>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</si>
  <si>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</si>
  <si>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</si>
  <si>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</si>
  <si>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</si>
  <si>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</si>
  <si>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</si>
  <si>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</si>
  <si>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</si>
  <si>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</si>
  <si>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</si>
  <si>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</si>
  <si>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</si>
  <si>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</si>
  <si>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</si>
  <si>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</si>
  <si>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</si>
  <si>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</si>
  <si>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</si>
  <si>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</si>
  <si>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</si>
  <si>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</si>
  <si>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</si>
  <si>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</si>
  <si>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</si>
  <si>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</si>
  <si>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</si>
  <si>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</si>
  <si>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</si>
  <si>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</si>
  <si>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</si>
  <si>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</si>
  <si>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</si>
  <si>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</si>
  <si>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</si>
  <si>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</si>
  <si>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</si>
  <si>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</si>
  <si>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</si>
  <si>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</si>
  <si>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</si>
  <si>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</si>
  <si>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</si>
  <si>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</si>
  <si>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</si>
  <si>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</si>
  <si>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</si>
  <si>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</si>
  <si>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</si>
  <si>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</si>
  <si>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</si>
  <si>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</si>
  <si>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</si>
  <si>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</si>
  <si>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</si>
  <si>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</si>
  <si>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</si>
  <si>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</si>
  <si>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</si>
  <si>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</si>
  <si>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</si>
  <si>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</si>
  <si>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</si>
  <si>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</si>
  <si>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</si>
  <si>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</si>
  <si>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</si>
  <si>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</si>
  <si>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</si>
  <si>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</si>
  <si>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</si>
  <si>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</si>
  <si>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</si>
  <si>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</si>
  <si>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</si>
  <si>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</si>
  <si>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</si>
  <si>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</si>
  <si>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</si>
  <si>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</si>
  <si>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</si>
  <si>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</si>
  <si>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</si>
  <si>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</si>
  <si>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</si>
  <si>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</si>
  <si>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</si>
  <si>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</si>
  <si>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</si>
  <si>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</si>
  <si>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</si>
  <si>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</si>
  <si>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</si>
  <si>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</si>
  <si>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</si>
  <si>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</si>
  <si>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</si>
  <si>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</si>
  <si>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</si>
  <si>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</si>
  <si>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</si>
  <si>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</si>
  <si>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</si>
  <si>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</si>
  <si>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</si>
  <si>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</si>
  <si>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</si>
  <si>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</si>
  <si>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</si>
  <si>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</si>
  <si>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</si>
  <si>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</si>
  <si>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</si>
  <si>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</si>
  <si>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</si>
  <si>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</si>
  <si>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</si>
  <si>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</si>
  <si>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</si>
  <si>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</si>
  <si>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</si>
  <si>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</si>
  <si>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</si>
  <si>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</si>
  <si>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</si>
  <si>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</si>
  <si>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</si>
  <si>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</si>
  <si>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</si>
  <si>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</si>
  <si>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</si>
  <si>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</si>
  <si>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</si>
  <si>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</si>
  <si>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</si>
  <si>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</si>
  <si>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</si>
  <si>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</si>
  <si>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</si>
  <si>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</si>
  <si>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</si>
  <si>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</si>
  <si>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</si>
  <si>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</si>
  <si>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</si>
  <si>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</si>
  <si>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</si>
  <si>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</si>
  <si>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</si>
  <si>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</si>
  <si>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</si>
  <si>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</si>
  <si>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</si>
  <si>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</si>
  <si>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</si>
  <si>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</si>
  <si>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</si>
  <si>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</si>
  <si>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</si>
  <si>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</si>
  <si>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</si>
  <si>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</si>
  <si>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</si>
  <si>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</si>
  <si>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</si>
  <si>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</si>
  <si>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</si>
  <si>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</si>
  <si>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</si>
  <si>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</si>
  <si>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</si>
  <si>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</si>
  <si>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</si>
  <si>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</si>
  <si>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</si>
  <si>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</si>
  <si>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</si>
  <si>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</si>
  <si>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</si>
  <si>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</si>
  <si>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</si>
  <si>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</si>
  <si>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</si>
  <si>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</si>
  <si>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</si>
  <si>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</si>
  <si>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</si>
  <si>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</si>
  <si>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</si>
  <si>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</si>
  <si>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</si>
  <si>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</si>
  <si>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</si>
  <si>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</si>
  <si>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</si>
  <si>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</si>
  <si>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</si>
  <si>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</si>
  <si>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</si>
  <si>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</si>
  <si>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</si>
  <si>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</si>
  <si>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</si>
  <si>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</si>
  <si>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</si>
  <si>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</si>
  <si>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</si>
  <si>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</si>
  <si>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</si>
  <si>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</si>
  <si>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</si>
  <si>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</si>
  <si>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</si>
  <si>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</si>
  <si>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</si>
  <si>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</si>
  <si>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</si>
  <si>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</si>
  <si>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</si>
  <si>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</si>
  <si>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</si>
  <si>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</si>
  <si>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</si>
  <si>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</si>
  <si>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</si>
  <si>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</si>
  <si>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</si>
  <si>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</si>
  <si>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</si>
  <si>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</si>
  <si>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</si>
  <si>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</si>
  <si>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</si>
  <si>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</si>
  <si>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</si>
  <si>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</si>
  <si>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</si>
  <si>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</si>
  <si>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</si>
  <si>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</si>
  <si>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</si>
  <si>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</si>
  <si>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</si>
  <si>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</si>
  <si>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</si>
  <si>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</si>
  <si>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</si>
  <si>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</si>
  <si>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</si>
  <si>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</si>
  <si>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</si>
  <si>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</si>
  <si>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</si>
  <si>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</si>
  <si>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</si>
  <si>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</si>
  <si>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</si>
  <si>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</si>
  <si>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</si>
  <si>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</si>
  <si>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</si>
  <si>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</si>
  <si>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</si>
  <si>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</si>
  <si>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</si>
  <si>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</si>
  <si>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</si>
  <si>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</si>
  <si>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</si>
  <si>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</si>
  <si>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</si>
  <si>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</si>
  <si>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</si>
  <si>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</si>
  <si>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</si>
  <si>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</si>
  <si>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</si>
  <si>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</si>
  <si>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</si>
  <si>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</si>
  <si>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</si>
  <si>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</si>
  <si>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</si>
  <si>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</si>
  <si>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</si>
  <si>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</si>
  <si>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</si>
  <si>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</si>
  <si>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</si>
  <si>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</si>
  <si>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</si>
  <si>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</si>
  <si>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</si>
  <si>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</si>
  <si>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</si>
  <si>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</si>
  <si>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</si>
  <si>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</si>
  <si>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</si>
  <si>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</si>
  <si>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</si>
  <si>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</si>
  <si>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</si>
  <si>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</si>
  <si>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</si>
  <si>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</si>
  <si>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</si>
  <si>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</si>
  <si>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</si>
  <si>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</si>
  <si>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</si>
  <si>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</si>
  <si>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</si>
  <si>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</si>
  <si>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</si>
  <si>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</si>
  <si>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</si>
  <si>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</si>
  <si>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</si>
  <si>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</si>
  <si>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</si>
  <si>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</si>
  <si>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</si>
  <si>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</si>
  <si>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</si>
  <si>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</si>
  <si>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</si>
  <si>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</si>
  <si>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</si>
  <si>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</si>
  <si>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</si>
  <si>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</si>
  <si>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</si>
  <si>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</si>
  <si>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</si>
  <si>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</si>
  <si>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</si>
  <si>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</si>
  <si>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</si>
  <si>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</si>
  <si>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</si>
  <si>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</si>
  <si>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</si>
  <si>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</si>
  <si>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</si>
  <si>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</si>
  <si>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</si>
  <si>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</si>
  <si>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</si>
  <si>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</si>
  <si>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</si>
  <si>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</si>
  <si>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</si>
  <si>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</si>
  <si>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</si>
  <si>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</si>
  <si>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</si>
  <si>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</si>
  <si>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</si>
  <si>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</si>
  <si>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</si>
  <si>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</si>
  <si>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</si>
  <si>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</si>
  <si>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</si>
  <si>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</si>
  <si>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</si>
  <si>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</si>
  <si>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</si>
  <si>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</si>
  <si>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</si>
  <si>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</si>
  <si>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</si>
  <si>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</si>
  <si>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</si>
  <si>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</si>
  <si>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</si>
  <si>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</si>
  <si>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</si>
  <si>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</si>
  <si>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</si>
  <si>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</si>
  <si>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</si>
  <si>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</si>
  <si>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</si>
  <si>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</si>
  <si>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</si>
  <si>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</si>
  <si>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</si>
  <si>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</si>
  <si>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</si>
  <si>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</si>
  <si>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</si>
  <si>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</si>
  <si>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</si>
  <si>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</si>
  <si>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</si>
  <si>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</si>
  <si>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</si>
  <si>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</si>
  <si>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</si>
  <si>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</si>
  <si>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</si>
  <si>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</si>
  <si>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</si>
  <si>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</si>
  <si>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</si>
  <si>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</si>
  <si>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</si>
  <si>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</si>
  <si>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</si>
  <si>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</si>
  <si>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</si>
  <si>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</si>
  <si>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</si>
  <si>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</si>
  <si>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</si>
  <si>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</si>
  <si>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</si>
  <si>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</si>
  <si>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</si>
  <si>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</si>
  <si>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</si>
  <si>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</si>
  <si>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</si>
  <si>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</si>
  <si>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</si>
  <si>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</si>
  <si>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</si>
  <si>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</si>
  <si>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</si>
  <si>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</si>
  <si>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</si>
  <si>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</si>
  <si>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</si>
  <si>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</si>
  <si>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</si>
  <si>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</si>
  <si>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</si>
  <si>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</si>
  <si>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</si>
  <si>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</si>
  <si>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</si>
  <si>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</si>
  <si>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</si>
  <si>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</si>
  <si>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</si>
  <si>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</si>
  <si>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</si>
  <si>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</si>
  <si>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</si>
  <si>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</si>
  <si>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</si>
  <si>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</si>
  <si>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</si>
  <si>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</si>
  <si>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</si>
  <si>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</si>
  <si>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</si>
  <si>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</si>
  <si>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</si>
  <si>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</si>
  <si>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</si>
  <si>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</si>
  <si>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</si>
  <si>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</si>
  <si>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</si>
  <si>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</si>
  <si>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</si>
  <si>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</si>
  <si>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</si>
  <si>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</si>
  <si>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</si>
  <si>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</si>
  <si>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</si>
  <si>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</si>
  <si>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</si>
  <si>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</si>
  <si>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</si>
  <si>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</si>
  <si>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</si>
  <si>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</si>
  <si>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</si>
  <si>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</si>
  <si>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</si>
  <si>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</si>
  <si>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</si>
  <si>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</si>
  <si>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</si>
  <si>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</si>
  <si>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</si>
  <si>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</si>
  <si>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</si>
  <si>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</si>
  <si>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</si>
  <si>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</si>
  <si>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</si>
  <si>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</si>
  <si>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</si>
  <si>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</si>
  <si>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</si>
  <si>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</si>
  <si>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</si>
  <si>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</si>
  <si>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</si>
  <si>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</si>
  <si>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</si>
  <si>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</si>
  <si>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</si>
  <si>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</si>
  <si>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</si>
  <si>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</si>
  <si>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</si>
  <si>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</si>
  <si>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</si>
  <si>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</si>
  <si>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</si>
  <si>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</si>
  <si>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</si>
  <si>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</si>
  <si>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</si>
  <si>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</si>
  <si>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</si>
  <si>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</si>
  <si>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</si>
  <si>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</si>
  <si>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</si>
  <si>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</si>
  <si>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</si>
  <si>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</si>
  <si>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</si>
  <si>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</si>
  <si>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</si>
  <si>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</si>
  <si>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</si>
  <si>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</si>
  <si>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</si>
  <si>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</si>
  <si>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</si>
  <si>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</si>
  <si>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</si>
  <si>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</si>
  <si>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</si>
  <si>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</si>
  <si>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</si>
  <si>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</si>
  <si>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</si>
  <si>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</si>
  <si>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</si>
  <si>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</si>
  <si>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</si>
  <si>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</si>
  <si>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</si>
  <si>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</si>
  <si>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</si>
  <si>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</si>
  <si>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</si>
  <si>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</si>
  <si>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</si>
  <si>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</si>
  <si>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</si>
  <si>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</si>
  <si>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</si>
  <si>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</si>
  <si>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</si>
  <si>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</si>
  <si>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</si>
  <si>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</si>
  <si>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</si>
  <si>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</si>
  <si>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</si>
  <si>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</si>
  <si>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</si>
  <si>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</si>
  <si>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</si>
  <si>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</si>
  <si>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</si>
  <si>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</si>
  <si>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</si>
  <si>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</si>
  <si>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</si>
  <si>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</si>
  <si>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</si>
  <si>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</si>
  <si>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</si>
  <si>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</si>
  <si>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</si>
  <si>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</si>
  <si>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</si>
  <si>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</si>
  <si>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</si>
  <si>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</si>
  <si>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</si>
  <si>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</si>
  <si>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</si>
  <si>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</si>
  <si>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</si>
  <si>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</si>
  <si>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</si>
  <si>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</si>
  <si>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</si>
  <si>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</si>
  <si>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</si>
  <si>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</si>
  <si>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</si>
  <si>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</si>
  <si>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</si>
  <si>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</si>
  <si>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</si>
  <si>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</si>
  <si>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</si>
  <si>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</si>
  <si>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</si>
  <si>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</si>
  <si>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</si>
  <si>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</si>
  <si>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</si>
  <si>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</si>
  <si>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</si>
  <si>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</si>
  <si>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</si>
  <si>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</si>
  <si>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</si>
  <si>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</si>
  <si>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</si>
  <si>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</si>
  <si>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</si>
  <si>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</si>
  <si>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</si>
  <si>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</si>
  <si>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</si>
  <si>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</si>
  <si>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</si>
  <si>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</si>
  <si>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</si>
  <si>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</si>
  <si>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</si>
  <si>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</si>
  <si>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</si>
  <si>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</si>
  <si>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</si>
  <si>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</si>
  <si>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</si>
  <si>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</si>
  <si>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</si>
  <si>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</si>
  <si>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</si>
  <si>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</si>
  <si>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</si>
  <si>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</si>
  <si>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</si>
  <si>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</si>
  <si>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</si>
  <si>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</si>
  <si>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</si>
  <si>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</si>
  <si>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</si>
  <si>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</si>
  <si>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</si>
  <si>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</si>
  <si>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</si>
  <si>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</si>
  <si>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</si>
  <si>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</si>
  <si>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</si>
  <si>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</si>
  <si>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</si>
  <si>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</si>
  <si>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</si>
  <si>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</si>
  <si>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</si>
  <si>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</si>
  <si>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</si>
  <si>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</si>
  <si>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</si>
  <si>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</si>
  <si>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</si>
  <si>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</si>
  <si>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</si>
  <si>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</si>
  <si>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</si>
  <si>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</si>
  <si>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</si>
  <si>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</si>
  <si>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</si>
  <si>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</si>
  <si>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</si>
  <si>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</si>
  <si>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</si>
  <si>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</si>
  <si>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</si>
  <si>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</si>
  <si>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</si>
  <si>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</si>
  <si>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</si>
  <si>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</si>
  <si>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</si>
  <si>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</si>
  <si>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</si>
  <si>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</si>
  <si>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</si>
  <si>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</si>
  <si>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</si>
  <si>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</si>
  <si>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</si>
  <si>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</si>
  <si>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</si>
  <si>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</si>
  <si>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</si>
  <si>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</si>
  <si>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</si>
  <si>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</si>
  <si>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</si>
  <si>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</si>
  <si>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</si>
  <si>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</si>
  <si>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</si>
  <si>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</si>
  <si>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</si>
  <si>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</si>
  <si>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</si>
  <si>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</si>
  <si>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</si>
  <si>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</si>
  <si>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</si>
  <si>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</si>
  <si>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</si>
  <si>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</si>
  <si>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</si>
  <si>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</si>
  <si>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</si>
  <si>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</si>
  <si>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</si>
  <si>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</si>
  <si>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</si>
  <si>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</si>
  <si>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</si>
  <si>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</si>
  <si>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</si>
  <si>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</si>
  <si>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</si>
  <si>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</si>
  <si>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</si>
  <si>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</si>
  <si>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</si>
  <si>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</si>
  <si>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</si>
  <si>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</si>
  <si>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</si>
  <si>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</si>
  <si>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</si>
  <si>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</si>
  <si>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</si>
  <si>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</si>
  <si>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</si>
  <si>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</si>
  <si>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</si>
  <si>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</si>
  <si>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</si>
  <si>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</si>
  <si>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</si>
  <si>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</si>
  <si>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</si>
  <si>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</si>
  <si>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</si>
  <si>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</si>
  <si>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</si>
  <si>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</si>
  <si>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</si>
  <si>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</si>
  <si>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</si>
  <si>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</si>
  <si>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</si>
  <si>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</si>
  <si>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</si>
  <si>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</si>
  <si>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</si>
  <si>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</si>
  <si>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</si>
  <si>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</si>
  <si>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</si>
  <si>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</si>
  <si>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</si>
  <si>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</si>
  <si>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</si>
  <si>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</si>
  <si>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</si>
  <si>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</si>
  <si>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</si>
  <si>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</si>
  <si>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</si>
  <si>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</si>
  <si>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</si>
  <si>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</si>
  <si>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</si>
  <si>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</si>
  <si>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</si>
  <si>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</si>
  <si>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</si>
  <si>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</si>
  <si>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</si>
  <si>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</si>
  <si>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</si>
  <si>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</si>
  <si>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</si>
  <si>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</si>
  <si>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</si>
  <si>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</si>
  <si>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</si>
  <si>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</si>
  <si>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</si>
  <si>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</si>
  <si>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</si>
  <si>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</si>
  <si>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</si>
  <si>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</si>
  <si>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</si>
  <si>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</si>
  <si>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</si>
  <si>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</si>
  <si>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</si>
  <si>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</si>
  <si>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</si>
  <si>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</si>
  <si>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</si>
  <si>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</si>
  <si>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</si>
  <si>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</si>
  <si>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</si>
  <si>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</si>
  <si>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</si>
  <si>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</si>
  <si>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</si>
  <si>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</si>
  <si>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</si>
  <si>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</si>
  <si>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</si>
  <si>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</si>
  <si>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</si>
  <si>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</si>
  <si>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</si>
  <si>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</si>
  <si>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</si>
  <si>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</si>
  <si>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</si>
  <si>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</si>
  <si>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</si>
  <si>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</si>
  <si>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</si>
  <si>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</si>
  <si>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</si>
  <si>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</si>
  <si>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</si>
  <si>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</si>
  <si>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</si>
  <si>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</si>
  <si>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</si>
  <si>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</si>
  <si>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</si>
  <si>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</si>
  <si>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</si>
  <si>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</si>
  <si>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</si>
  <si>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</si>
  <si>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</si>
  <si>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</si>
  <si>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</si>
  <si>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</si>
  <si>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</si>
  <si>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</si>
  <si>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</si>
  <si>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</si>
  <si>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</si>
  <si>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</si>
  <si>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</si>
  <si>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</si>
  <si>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</si>
  <si>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</si>
  <si>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</si>
  <si>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</si>
  <si>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</si>
  <si>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</si>
  <si>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</si>
  <si>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</si>
  <si>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</si>
  <si>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</si>
  <si>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</si>
  <si>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</si>
  <si>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</si>
  <si>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</si>
  <si>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</si>
  <si>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</si>
  <si>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</si>
  <si>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</si>
  <si>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</si>
  <si>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</si>
  <si>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</si>
  <si>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</si>
  <si>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</si>
  <si>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</si>
  <si>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</si>
  <si>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</si>
  <si>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</si>
  <si>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</si>
  <si>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</si>
  <si>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</si>
  <si>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</si>
  <si>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</si>
  <si>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</si>
  <si>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</si>
  <si>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</si>
  <si>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</si>
  <si>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</si>
  <si>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</si>
  <si>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</si>
  <si>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</si>
  <si>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</si>
  <si>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</si>
  <si>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</si>
  <si>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</si>
  <si>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</si>
  <si>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</si>
  <si>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</si>
  <si>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</si>
  <si>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</si>
  <si>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</si>
  <si>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</si>
  <si>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</si>
  <si>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</si>
  <si>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</si>
  <si>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</si>
  <si>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</si>
  <si>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</si>
  <si>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</si>
  <si>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</si>
  <si>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</si>
  <si>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</si>
  <si>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</si>
  <si>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</si>
  <si>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</si>
  <si>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</si>
  <si>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</si>
  <si>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</si>
  <si>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</si>
  <si>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</si>
  <si>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</si>
  <si>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</si>
  <si>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</si>
  <si>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</si>
  <si>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</si>
  <si>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</si>
  <si>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</si>
  <si>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</si>
  <si>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</si>
  <si>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</si>
  <si>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</si>
  <si>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</si>
  <si>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</si>
  <si>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</si>
  <si>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</si>
  <si>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</si>
  <si>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</si>
  <si>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</si>
  <si>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</si>
  <si>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</si>
  <si>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</si>
  <si>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</si>
  <si>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</si>
  <si>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</si>
  <si>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</si>
  <si>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</si>
  <si>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</si>
  <si>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</si>
  <si>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</si>
  <si>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</si>
  <si>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</si>
  <si>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</si>
  <si>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</si>
  <si>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</si>
  <si>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</si>
  <si>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</si>
  <si>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</si>
  <si>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</si>
  <si>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</si>
  <si>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</si>
  <si>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</si>
  <si>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</si>
  <si>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</si>
  <si>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</si>
  <si>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</si>
  <si>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</si>
  <si>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</si>
  <si>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</si>
  <si>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</si>
  <si>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</si>
  <si>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</si>
  <si>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</si>
  <si>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</si>
  <si>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</si>
  <si>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</si>
  <si>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</si>
  <si>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</si>
  <si>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</si>
  <si>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</si>
  <si>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</si>
  <si>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</si>
  <si>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</si>
  <si>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</si>
  <si>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</si>
  <si>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</si>
  <si>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</si>
  <si>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</si>
  <si>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</si>
  <si>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</si>
  <si>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</si>
  <si>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</si>
  <si>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</si>
  <si>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</si>
  <si>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</si>
  <si>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</si>
  <si>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</si>
  <si>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</si>
  <si>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</si>
  <si>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</si>
  <si>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</si>
  <si>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</si>
  <si>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</si>
  <si>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</si>
  <si>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</si>
  <si>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</si>
  <si>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</si>
  <si>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</si>
  <si>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</si>
  <si>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</si>
  <si>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</si>
  <si>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</si>
  <si>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</si>
  <si>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</si>
  <si>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</si>
  <si>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</si>
  <si>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</si>
  <si>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</si>
  <si>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</si>
  <si>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</si>
  <si>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</si>
  <si>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</si>
  <si>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</si>
  <si>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</si>
  <si>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</si>
  <si>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</si>
  <si>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</si>
  <si>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</si>
  <si>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</si>
  <si>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</si>
  <si>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</si>
  <si>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</si>
  <si>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</si>
  <si>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</si>
  <si>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</si>
  <si>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</si>
  <si>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</si>
  <si>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</si>
  <si>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</si>
  <si>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</si>
  <si>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</si>
  <si>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</si>
  <si>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</si>
  <si>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</si>
  <si>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</si>
  <si>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</si>
  <si>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</si>
  <si>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</si>
  <si>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</si>
  <si>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</si>
  <si>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</si>
  <si>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</si>
  <si>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</si>
  <si>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</si>
  <si>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</si>
  <si>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</si>
  <si>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</si>
  <si>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</si>
  <si>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</si>
  <si>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</si>
  <si>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</si>
  <si>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</si>
  <si>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</si>
  <si>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</si>
  <si>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</si>
  <si>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</si>
  <si>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</si>
  <si>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</si>
  <si>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</si>
  <si>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</si>
  <si>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</si>
  <si>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</si>
  <si>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</si>
  <si>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</si>
  <si>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</si>
  <si>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</si>
  <si>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</si>
  <si>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</si>
  <si>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</si>
  <si>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</si>
  <si>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</si>
  <si>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</si>
  <si>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</si>
  <si>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</si>
  <si>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</si>
  <si>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</si>
  <si>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</si>
  <si>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</si>
  <si>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</si>
  <si>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</si>
  <si>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</si>
  <si>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</si>
  <si>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</si>
  <si>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</si>
  <si>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</si>
  <si>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</si>
  <si>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</si>
  <si>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</si>
  <si>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</si>
  <si>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</si>
  <si>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</si>
  <si>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</si>
  <si>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</si>
  <si>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</si>
  <si>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</si>
  <si>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</si>
  <si>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</si>
  <si>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</si>
  <si>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</si>
  <si>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</si>
  <si>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</si>
  <si>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</si>
  <si>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</si>
  <si>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</si>
  <si>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</si>
  <si>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</si>
  <si>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</si>
  <si>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</si>
  <si>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</si>
  <si>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</si>
  <si>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</si>
  <si>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</si>
  <si>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</si>
  <si>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</si>
  <si>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</si>
  <si>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</si>
  <si>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</si>
  <si>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</si>
  <si>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</si>
  <si>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</si>
  <si>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</si>
  <si>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</si>
  <si>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</si>
  <si>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</si>
  <si>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</si>
  <si>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</si>
  <si>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</si>
  <si>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</si>
  <si>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</si>
  <si>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</si>
  <si>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</si>
  <si>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</si>
  <si>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</si>
  <si>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</si>
  <si>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</si>
  <si>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</si>
  <si>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</si>
  <si>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</si>
  <si>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</si>
  <si>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</si>
  <si>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</si>
  <si>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</si>
  <si>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</si>
  <si>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</si>
  <si>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</si>
  <si>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</si>
  <si>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</si>
  <si>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</si>
  <si>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</si>
  <si>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</si>
  <si>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</si>
  <si>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</si>
  <si>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</si>
  <si>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</si>
  <si>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</si>
  <si>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</si>
  <si>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</si>
  <si>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</si>
  <si>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</si>
  <si>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</si>
  <si>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</si>
  <si>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</si>
  <si>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</si>
  <si>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</si>
  <si>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</si>
  <si>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</si>
  <si>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</si>
  <si>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</si>
  <si>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</si>
  <si>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</si>
  <si>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</si>
  <si>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</si>
  <si>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</si>
  <si>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</si>
  <si>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</si>
  <si>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</si>
  <si>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</si>
  <si>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</si>
  <si>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</si>
  <si>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</si>
  <si>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</si>
  <si>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</si>
  <si>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</si>
  <si>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</si>
  <si>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</si>
  <si>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</si>
  <si>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</si>
  <si>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</si>
  <si>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</si>
  <si>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</si>
  <si>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</si>
  <si>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</si>
  <si>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</si>
  <si>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</si>
  <si>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</si>
  <si>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</si>
  <si>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</si>
  <si>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</si>
  <si>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</si>
  <si>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</si>
  <si>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</si>
  <si>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</si>
  <si>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</si>
  <si>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</si>
  <si>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</si>
  <si>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</si>
  <si>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</si>
  <si>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</si>
  <si>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</si>
  <si>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</si>
  <si>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</si>
  <si>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</si>
  <si>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</si>
  <si>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</si>
  <si>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</si>
  <si>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</si>
  <si>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</si>
  <si>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</si>
  <si>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</si>
  <si>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</si>
  <si>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</si>
  <si>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</si>
  <si>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</si>
  <si>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</si>
  <si>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</si>
  <si>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</si>
  <si>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</si>
  <si>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</si>
  <si>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</si>
  <si>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</si>
  <si>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</si>
  <si>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</si>
  <si>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</si>
  <si>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</si>
  <si>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</si>
  <si>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</si>
  <si>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</si>
  <si>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</si>
  <si>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</si>
  <si>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</si>
  <si>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</si>
  <si>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</si>
  <si>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</si>
  <si>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</si>
  <si>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</si>
  <si>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</si>
  <si>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</si>
  <si>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</si>
  <si>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</si>
  <si>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</si>
  <si>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</si>
  <si>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</si>
  <si>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</si>
  <si>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</si>
  <si>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</si>
  <si>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</si>
  <si>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</si>
  <si>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</si>
  <si>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</si>
  <si>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</si>
  <si>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</si>
  <si>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</si>
  <si>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</si>
  <si>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</si>
  <si>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</si>
  <si>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</si>
  <si>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</si>
  <si>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</si>
  <si>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</si>
  <si>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</si>
  <si>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</si>
  <si>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</si>
  <si>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</si>
  <si>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</si>
  <si>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</si>
  <si>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</si>
  <si>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</si>
  <si>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</si>
  <si>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</si>
  <si>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</si>
  <si>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</si>
  <si>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</si>
  <si>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</si>
  <si>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</si>
  <si>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</si>
  <si>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</si>
  <si>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</si>
  <si>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</si>
  <si>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</si>
  <si>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</si>
  <si>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</si>
  <si>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</si>
  <si>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</si>
  <si>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</si>
  <si>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</si>
  <si>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</si>
  <si>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</si>
  <si>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</si>
  <si>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</si>
  <si>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</si>
  <si>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</si>
  <si>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</si>
  <si>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</si>
  <si>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</si>
  <si>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</si>
  <si>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</si>
  <si>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</si>
  <si>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</si>
  <si>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</si>
  <si>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</si>
  <si>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</si>
  <si>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</si>
  <si>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</si>
  <si>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</si>
  <si>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</si>
  <si>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</si>
  <si>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</si>
  <si>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</si>
  <si>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</si>
  <si>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</si>
  <si>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</si>
  <si>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</si>
  <si>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</si>
  <si>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</si>
  <si>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</si>
  <si>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</si>
  <si>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</si>
  <si>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</si>
  <si>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</si>
  <si>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</si>
  <si>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</si>
  <si>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</si>
  <si>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</si>
  <si>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</si>
  <si>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</si>
  <si>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</si>
  <si>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</si>
  <si>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</si>
  <si>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</si>
  <si>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</si>
  <si>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</si>
  <si>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</si>
  <si>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</si>
  <si>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</si>
  <si>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</si>
  <si>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</si>
  <si>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</si>
  <si>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</si>
  <si>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</si>
  <si>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</si>
  <si>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</si>
  <si>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</si>
  <si>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</si>
  <si>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</si>
  <si>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</si>
  <si>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</si>
  <si>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</si>
  <si>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</si>
  <si>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</si>
  <si>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</si>
  <si>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</si>
  <si>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</si>
  <si>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</si>
  <si>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</si>
  <si>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</si>
  <si>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</si>
  <si>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</si>
  <si>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</si>
  <si>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</si>
  <si>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</si>
  <si>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</si>
  <si>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</si>
  <si>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</si>
  <si>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</si>
  <si>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</si>
  <si>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</si>
  <si>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</si>
  <si>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</si>
  <si>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</si>
  <si>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</si>
  <si>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</si>
  <si>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</si>
  <si>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</si>
  <si>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</si>
  <si>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</si>
  <si>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</si>
  <si>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</si>
  <si>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</si>
  <si>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</si>
  <si>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</si>
  <si>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</si>
  <si>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</si>
  <si>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</si>
  <si>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</si>
  <si>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</si>
  <si>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</si>
  <si>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</si>
  <si>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</si>
  <si>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</si>
  <si>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</si>
  <si>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</si>
  <si>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</si>
  <si>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</si>
  <si>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</si>
  <si>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</si>
  <si>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</si>
  <si>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</si>
  <si>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</si>
  <si>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</si>
  <si>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</si>
  <si>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</si>
  <si>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</si>
  <si>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</si>
  <si>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</si>
  <si>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</si>
  <si>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</si>
  <si>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</si>
  <si>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</si>
  <si>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</si>
  <si>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</si>
  <si>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</si>
  <si>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</si>
  <si>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</si>
  <si>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</si>
  <si>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</si>
  <si>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</si>
  <si>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</si>
  <si>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</si>
  <si>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</si>
  <si>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</si>
  <si>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</si>
  <si>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</si>
  <si>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</si>
  <si>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</si>
  <si>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</si>
  <si>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</si>
  <si>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</si>
  <si>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</si>
  <si>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</si>
  <si>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</si>
  <si>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</si>
  <si>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</si>
  <si>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</si>
  <si>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</si>
  <si>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</si>
  <si>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</si>
  <si>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</si>
  <si>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</si>
  <si>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</si>
  <si>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</si>
  <si>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</si>
  <si>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</si>
  <si>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</si>
  <si>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</si>
  <si>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</si>
  <si>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</si>
  <si>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</si>
  <si>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</si>
  <si>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</si>
  <si>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</si>
  <si>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</si>
  <si>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</si>
  <si>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</si>
  <si>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</si>
  <si>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</si>
  <si>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</si>
  <si>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</si>
  <si>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</si>
  <si>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</si>
  <si>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</si>
  <si>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</si>
  <si>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</si>
  <si>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</si>
  <si>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</si>
  <si>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</si>
  <si>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</si>
  <si>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</si>
  <si>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</si>
  <si>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</si>
  <si>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</si>
  <si>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</si>
  <si>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</si>
  <si>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</si>
  <si>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</si>
  <si>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</si>
  <si>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</si>
  <si>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</si>
  <si>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</si>
  <si>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</si>
  <si>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</si>
  <si>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</si>
  <si>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</si>
  <si>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</si>
  <si>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</si>
  <si>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</si>
  <si>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</si>
  <si>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</si>
  <si>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</si>
  <si>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</si>
  <si>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</si>
  <si>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</si>
  <si>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</si>
  <si>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</si>
  <si>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</si>
  <si>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</si>
  <si>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</si>
  <si>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</si>
  <si>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</si>
  <si>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</si>
  <si>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</si>
  <si>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</si>
  <si>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</si>
  <si>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</si>
  <si>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</si>
  <si>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</si>
  <si>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</si>
  <si>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</si>
  <si>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</si>
  <si>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</si>
  <si>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</si>
  <si>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</si>
  <si>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</si>
  <si>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</si>
  <si>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</si>
  <si>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</si>
  <si>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</si>
  <si>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</si>
  <si>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</si>
  <si>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</si>
  <si>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</si>
  <si>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</si>
  <si>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</si>
  <si>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</si>
  <si>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</si>
  <si>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</si>
  <si>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</si>
  <si>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</si>
  <si>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</si>
  <si>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</si>
  <si>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</si>
  <si>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</si>
  <si>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</si>
  <si>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</si>
  <si>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</si>
  <si>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</si>
  <si>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</si>
  <si>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</si>
  <si>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</si>
  <si>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</si>
  <si>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</si>
  <si>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</si>
  <si>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</si>
  <si>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</si>
  <si>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</si>
  <si>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</si>
  <si>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</si>
  <si>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</si>
  <si>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</si>
  <si>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</si>
  <si>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</si>
  <si>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</si>
  <si>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</si>
  <si>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</si>
  <si>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</si>
  <si>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</si>
  <si>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</si>
  <si>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</si>
  <si>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</si>
  <si>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</si>
  <si>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</si>
  <si>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</si>
  <si>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</si>
  <si>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</si>
  <si>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</si>
  <si>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</si>
  <si>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</si>
  <si>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</si>
  <si>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</si>
  <si>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</si>
  <si>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</si>
  <si>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</si>
  <si>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</si>
  <si>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</si>
  <si>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</si>
  <si>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</si>
  <si>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</si>
  <si>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</si>
  <si>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</si>
  <si>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</si>
  <si>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</si>
  <si>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</si>
  <si>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</si>
  <si>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</si>
  <si>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</si>
  <si>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</si>
  <si>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</si>
  <si>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</si>
  <si>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</si>
  <si>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</si>
  <si>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</si>
  <si>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</si>
  <si>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</si>
  <si>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</si>
  <si>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</si>
  <si>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</si>
  <si>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</si>
  <si>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</si>
  <si>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</si>
  <si>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</si>
  <si>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</si>
  <si>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</si>
  <si>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</si>
  <si>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</si>
  <si>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</si>
  <si>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</si>
  <si>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</si>
  <si>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</si>
  <si>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</si>
  <si>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</si>
  <si>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</si>
  <si>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</si>
  <si>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</si>
  <si>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</si>
  <si>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</si>
  <si>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</si>
  <si>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</si>
  <si>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</si>
  <si>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</si>
  <si>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</si>
  <si>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</si>
  <si>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</si>
  <si>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</si>
  <si>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</si>
  <si>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</si>
  <si>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</si>
  <si>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</si>
  <si>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</si>
  <si>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</si>
  <si>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</si>
  <si>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</si>
  <si>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</si>
  <si>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</si>
  <si>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</si>
  <si>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</si>
  <si>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</si>
  <si>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</si>
  <si>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</si>
  <si>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</si>
  <si>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</si>
  <si>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</si>
  <si>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</si>
  <si>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</si>
  <si>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</si>
  <si>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</si>
  <si>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</si>
  <si>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</si>
  <si>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</si>
  <si>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</si>
  <si>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</si>
  <si>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</si>
  <si>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</si>
  <si>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</si>
  <si>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</si>
  <si>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</si>
  <si>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</si>
  <si>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</si>
  <si>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</si>
  <si>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</si>
  <si>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</si>
  <si>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</si>
  <si>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</si>
  <si>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</si>
  <si>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</si>
  <si>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</si>
  <si>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</si>
  <si>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</si>
  <si>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</si>
  <si>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</si>
  <si>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</si>
  <si>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</si>
  <si>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</si>
  <si>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</si>
  <si>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</si>
  <si>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</si>
  <si>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</si>
  <si>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</si>
  <si>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</si>
  <si>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</si>
  <si>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</si>
  <si>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</si>
  <si>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</si>
  <si>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</si>
  <si>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</si>
  <si>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</si>
  <si>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</si>
  <si>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</si>
  <si>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</si>
  <si>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</si>
  <si>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</si>
  <si>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</si>
  <si>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</si>
  <si>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</si>
  <si>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</si>
  <si>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</si>
  <si>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</si>
  <si>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</si>
  <si>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</si>
  <si>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</si>
  <si>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</si>
  <si>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</si>
  <si>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</si>
  <si>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</si>
  <si>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</si>
  <si>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</si>
  <si>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</si>
  <si>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</si>
  <si>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</si>
  <si>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</si>
  <si>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</si>
  <si>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</si>
  <si>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</si>
  <si>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</si>
  <si>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</si>
  <si>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</si>
  <si>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</si>
  <si>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</si>
  <si>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</si>
  <si>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</si>
  <si>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</si>
  <si>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</si>
  <si>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</si>
  <si>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</si>
  <si>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</si>
  <si>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</si>
  <si>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</si>
  <si>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</si>
  <si>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</si>
  <si>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</si>
  <si>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</si>
  <si>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</si>
  <si>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</si>
  <si>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</si>
  <si>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</si>
  <si>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</si>
  <si>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</si>
  <si>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</si>
  <si>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</si>
  <si>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</si>
  <si>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</si>
  <si>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</si>
  <si>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</si>
  <si>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</si>
  <si>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</si>
  <si>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</si>
  <si>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</si>
  <si>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</si>
  <si>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</si>
  <si>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</si>
  <si>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</si>
  <si>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</si>
  <si>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</si>
  <si>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</si>
  <si>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</si>
  <si>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</si>
  <si>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</si>
  <si>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</si>
  <si>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</si>
  <si>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</si>
  <si>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</si>
  <si>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</si>
  <si>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</si>
  <si>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</si>
  <si>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</si>
  <si>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</si>
  <si>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</si>
  <si>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</si>
  <si>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</si>
  <si>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</si>
  <si>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</si>
  <si>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</si>
  <si>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</si>
  <si>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</si>
  <si>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</si>
  <si>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</si>
  <si>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</si>
  <si>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</si>
  <si>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</si>
  <si>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</si>
  <si>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</si>
  <si>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</si>
  <si>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</si>
  <si>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</si>
  <si>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</si>
  <si>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</si>
  <si>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</si>
  <si>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</si>
  <si>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</si>
  <si>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</si>
  <si>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</si>
  <si>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</si>
  <si>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</si>
  <si>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</si>
  <si>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</si>
  <si>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</si>
  <si>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</si>
  <si>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</si>
  <si>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</si>
  <si>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</si>
  <si>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</si>
  <si>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</si>
  <si>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</si>
  <si>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</si>
  <si>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</si>
  <si>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</si>
  <si>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</si>
  <si>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</si>
  <si>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</si>
  <si>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</si>
  <si>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</si>
  <si>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</si>
  <si>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</si>
  <si>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</si>
  <si>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</si>
  <si>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</si>
  <si>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</si>
  <si>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</si>
  <si>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</si>
  <si>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</si>
  <si>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</si>
  <si>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</si>
  <si>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</si>
  <si>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</si>
  <si>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</si>
  <si>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</si>
  <si>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</si>
  <si>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</si>
  <si>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</si>
  <si>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</si>
  <si>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</si>
  <si>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</si>
  <si>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</si>
  <si>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</si>
  <si>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</si>
  <si>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</si>
  <si>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</si>
  <si>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</si>
  <si>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</si>
  <si>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</si>
  <si>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</si>
  <si>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</si>
  <si>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</si>
  <si>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</si>
  <si>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</si>
  <si>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</si>
  <si>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</si>
  <si>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</si>
  <si>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</si>
  <si>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</si>
  <si>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</si>
  <si>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</si>
  <si>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</si>
  <si>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</si>
  <si>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</si>
  <si>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</si>
  <si>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</si>
  <si>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</si>
  <si>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</si>
  <si>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</si>
  <si>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</si>
  <si>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</si>
  <si>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</si>
  <si>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</si>
  <si>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</si>
  <si>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</si>
  <si>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</si>
  <si>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</si>
  <si>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</si>
  <si>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</si>
  <si>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</si>
  <si>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</si>
  <si>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</si>
  <si>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</si>
  <si>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</si>
  <si>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</si>
  <si>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</si>
  <si>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</si>
  <si>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</si>
  <si>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</si>
  <si>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</si>
  <si>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</si>
  <si>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</si>
  <si>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</si>
  <si>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</si>
  <si>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</si>
  <si>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</si>
  <si>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</si>
  <si>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</si>
  <si>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</si>
  <si>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</si>
  <si>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</si>
  <si>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</si>
  <si>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</si>
  <si>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</si>
  <si>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</si>
  <si>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</si>
  <si>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</si>
  <si>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</si>
  <si>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</si>
  <si>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</si>
  <si>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</si>
  <si>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</si>
  <si>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</si>
  <si>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</si>
  <si>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</si>
  <si>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</si>
  <si>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</si>
  <si>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</si>
  <si>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</si>
  <si>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</si>
  <si>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</si>
  <si>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</si>
  <si>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</si>
  <si>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</si>
  <si>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</si>
  <si>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</si>
  <si>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</si>
  <si>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</si>
  <si>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</si>
  <si>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</si>
  <si>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</si>
  <si>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</si>
  <si>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</si>
  <si>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</si>
  <si>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</si>
  <si>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</si>
  <si>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</si>
  <si>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</si>
  <si>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</si>
  <si>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</si>
  <si>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</si>
  <si>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</si>
  <si>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</si>
  <si>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</si>
  <si>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</si>
  <si>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</si>
  <si>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</si>
  <si>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</si>
  <si>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</si>
  <si>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</si>
  <si>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</si>
  <si>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</si>
  <si>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</si>
  <si>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</si>
  <si>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</si>
  <si>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</si>
  <si>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</si>
  <si>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</si>
  <si>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</si>
  <si>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</si>
  <si>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</si>
  <si>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</si>
  <si>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</si>
  <si>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</si>
  <si>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</si>
  <si>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</si>
  <si>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</si>
  <si>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</si>
  <si>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</si>
  <si>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</si>
  <si>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</si>
  <si>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</si>
  <si>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</si>
  <si>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</si>
  <si>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</si>
  <si>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</si>
  <si>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</si>
  <si>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</si>
  <si>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</si>
  <si>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</si>
  <si>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</si>
  <si>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</si>
  <si>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</si>
  <si>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</si>
  <si>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</si>
  <si>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</si>
  <si>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</si>
  <si>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</si>
  <si>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</si>
  <si>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</si>
  <si>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</si>
  <si>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</si>
  <si>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</si>
  <si>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</si>
  <si>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</si>
  <si>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</si>
  <si>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</si>
  <si>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</si>
  <si>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</si>
  <si>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</si>
  <si>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</si>
  <si>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</si>
  <si>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</si>
  <si>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</si>
  <si>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</si>
  <si>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</si>
  <si>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</si>
  <si>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</si>
  <si>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</si>
  <si>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</si>
  <si>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</si>
  <si>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</si>
  <si>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</si>
  <si>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</si>
  <si>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</si>
  <si>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</si>
  <si>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</si>
  <si>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</si>
  <si>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</si>
  <si>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</si>
  <si>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</si>
  <si>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</si>
  <si>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</si>
  <si>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</si>
  <si>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</si>
  <si>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</si>
  <si>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</si>
  <si>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</si>
  <si>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</si>
  <si>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</si>
  <si>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</si>
  <si>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</si>
  <si>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</si>
  <si>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</si>
  <si>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</si>
  <si>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</si>
  <si>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</si>
  <si>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</si>
  <si>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</si>
  <si>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</si>
  <si>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</si>
  <si>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</si>
  <si>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</si>
  <si>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</si>
  <si>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</si>
  <si>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</si>
  <si>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</si>
  <si>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</si>
  <si>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</si>
  <si>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</si>
  <si>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</si>
  <si>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</si>
  <si>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</si>
  <si>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</si>
  <si>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</si>
  <si>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</si>
  <si>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</si>
  <si>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</si>
  <si>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</si>
  <si>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</si>
  <si>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</si>
  <si>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</si>
  <si>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</si>
  <si>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</si>
  <si>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</si>
  <si>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</si>
  <si>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</si>
  <si>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</si>
  <si>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</si>
  <si>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</si>
  <si>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</si>
  <si>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</si>
  <si>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</si>
  <si>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</si>
  <si>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</si>
  <si>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</si>
  <si>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</si>
  <si>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</si>
  <si>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</si>
  <si>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</si>
  <si>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</si>
  <si>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</si>
  <si>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</si>
  <si>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</si>
  <si>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</si>
  <si>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</si>
  <si>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</si>
  <si>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</si>
  <si>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</si>
  <si>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</si>
  <si>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</si>
  <si>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</si>
  <si>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</si>
  <si>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</si>
  <si>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</si>
  <si>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</si>
  <si>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</si>
  <si>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</si>
  <si>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</si>
  <si>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</si>
  <si>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</si>
  <si>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</si>
  <si>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</si>
  <si>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</si>
  <si>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</si>
  <si>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</si>
  <si>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</si>
  <si>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</si>
  <si>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</si>
  <si>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</si>
  <si>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</si>
  <si>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</si>
  <si>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</si>
  <si>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</si>
  <si>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</si>
  <si>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</si>
  <si>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</si>
  <si>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</si>
  <si>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</si>
  <si>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</si>
  <si>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</si>
  <si>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</si>
  <si>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</si>
  <si>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</si>
  <si>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</si>
  <si>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</si>
  <si>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</si>
  <si>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</si>
  <si>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</si>
  <si>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</si>
  <si>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</si>
  <si>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</si>
  <si>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</si>
  <si>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</si>
  <si>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</si>
  <si>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</si>
  <si>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</si>
  <si>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</si>
  <si>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</si>
  <si>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</si>
  <si>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</si>
  <si>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</si>
  <si>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</si>
  <si>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</si>
  <si>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</si>
  <si>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</si>
  <si>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</si>
  <si>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</si>
  <si>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</si>
  <si>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</si>
  <si>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</si>
  <si>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</si>
  <si>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</si>
  <si>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</si>
  <si>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</si>
  <si>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</si>
  <si>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</si>
  <si>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</si>
  <si>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</si>
  <si>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</si>
  <si>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</si>
  <si>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</si>
  <si>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</si>
  <si>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</si>
  <si>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</si>
  <si>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</si>
  <si>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</si>
  <si>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</si>
  <si>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</si>
  <si>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</si>
  <si>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</si>
  <si>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</si>
  <si>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</si>
  <si>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</si>
  <si>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</si>
  <si>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</si>
  <si>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</si>
  <si>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</si>
  <si>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</si>
  <si>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</si>
  <si>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</si>
  <si>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</si>
  <si>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</si>
  <si>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</si>
  <si>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</si>
  <si>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</si>
  <si>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</si>
  <si>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</si>
  <si>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</si>
  <si>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</si>
  <si>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</si>
  <si>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</si>
  <si>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</si>
  <si>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</si>
  <si>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</si>
  <si>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</si>
  <si>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</si>
  <si>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</si>
  <si>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</si>
  <si>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</si>
  <si>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</si>
  <si>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</si>
  <si>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</si>
  <si>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</si>
  <si>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</si>
  <si>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</si>
  <si>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</si>
  <si>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</si>
  <si>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</si>
  <si>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</si>
  <si>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</si>
  <si>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</si>
  <si>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</si>
  <si>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</si>
  <si>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</si>
  <si>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</si>
  <si>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</si>
  <si>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</si>
  <si>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</si>
  <si>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</si>
  <si>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</si>
  <si>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</si>
  <si>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</si>
  <si>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</si>
  <si>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</si>
  <si>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</si>
  <si>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</si>
  <si>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</si>
  <si>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</si>
  <si>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</si>
  <si>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</si>
  <si>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</si>
  <si>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</si>
  <si>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</si>
  <si>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</si>
  <si>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</si>
  <si>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</si>
  <si>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</si>
  <si>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</si>
  <si>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</si>
  <si>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</si>
  <si>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</si>
  <si>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</si>
  <si>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</si>
  <si>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</si>
  <si>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</si>
  <si>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</si>
  <si>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</si>
  <si>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</si>
  <si>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</si>
  <si>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</si>
  <si>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</si>
  <si>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</si>
  <si>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</si>
  <si>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</si>
  <si>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</si>
  <si>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</si>
  <si>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</si>
  <si>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</si>
  <si>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</si>
  <si>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</si>
  <si>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</si>
  <si>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</si>
  <si>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</si>
  <si>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</si>
  <si>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</si>
  <si>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</si>
  <si>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</si>
  <si>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</si>
  <si>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</si>
  <si>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</si>
  <si>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</si>
  <si>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</si>
  <si>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</si>
  <si>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</si>
  <si>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</si>
  <si>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</si>
  <si>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</si>
  <si>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</si>
  <si>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</si>
  <si>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</si>
  <si>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</si>
  <si>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</si>
  <si>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</si>
  <si>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</si>
  <si>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</si>
  <si>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</si>
  <si>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</si>
  <si>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</si>
  <si>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</si>
  <si>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</si>
  <si>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</si>
  <si>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</si>
  <si>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</si>
  <si>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</si>
  <si>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</si>
  <si>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</si>
  <si>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</si>
  <si>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</si>
  <si>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</si>
  <si>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</si>
  <si>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</si>
  <si>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</si>
  <si>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</si>
  <si>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</si>
  <si>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</si>
  <si>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</si>
  <si>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</si>
  <si>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</si>
  <si>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</si>
  <si>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</si>
  <si>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</si>
  <si>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</si>
  <si>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</si>
  <si>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</si>
  <si>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</si>
  <si>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</si>
  <si>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</si>
  <si>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</si>
  <si>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</si>
  <si>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</si>
  <si>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</si>
  <si>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</si>
  <si>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</si>
  <si>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</si>
  <si>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</si>
  <si>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</si>
  <si>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</si>
  <si>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</si>
  <si>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</si>
  <si>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</si>
  <si>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</si>
  <si>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</si>
  <si>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</si>
  <si>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</si>
  <si>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</si>
  <si>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</si>
  <si>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</si>
  <si>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</si>
  <si>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</si>
  <si>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</si>
  <si>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</si>
  <si>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</si>
  <si>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</si>
  <si>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</si>
  <si>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</si>
  <si>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</si>
  <si>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</si>
  <si>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</si>
  <si>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</si>
  <si>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</si>
  <si>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</si>
  <si>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</si>
  <si>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</si>
  <si>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</si>
  <si>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</si>
  <si>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</si>
  <si>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</si>
  <si>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</si>
  <si>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</si>
  <si>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</si>
  <si>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</si>
  <si>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</si>
  <si>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</si>
  <si>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</si>
  <si>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</si>
  <si>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</si>
  <si>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</si>
  <si>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</si>
  <si>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</si>
  <si>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</si>
  <si>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</si>
  <si>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</si>
  <si>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</si>
  <si>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</si>
  <si>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</si>
  <si>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</si>
  <si>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</si>
  <si>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</si>
  <si>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</si>
  <si>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</si>
  <si>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</si>
  <si>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</si>
  <si>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</si>
  <si>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</si>
  <si>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</si>
  <si>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</si>
  <si>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</si>
  <si>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</si>
  <si>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</si>
  <si>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</si>
  <si>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</si>
  <si>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</si>
  <si>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</si>
  <si>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</si>
  <si>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</si>
  <si>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</si>
  <si>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</si>
  <si>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</si>
  <si>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</si>
  <si>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</si>
  <si>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</si>
  <si>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</si>
  <si>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</si>
  <si>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</si>
  <si>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</si>
  <si>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</si>
  <si>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</si>
  <si>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</si>
  <si>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</si>
  <si>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</si>
  <si>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</si>
  <si>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</si>
  <si>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</si>
  <si>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</si>
  <si>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</si>
  <si>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</si>
  <si>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</si>
  <si>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</si>
  <si>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</si>
  <si>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</si>
  <si>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</si>
  <si>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</si>
  <si>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</si>
  <si>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</si>
  <si>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</si>
  <si>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</si>
  <si>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</si>
  <si>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</si>
  <si>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</si>
  <si>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</si>
  <si>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</si>
  <si>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</si>
  <si>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</si>
  <si>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</si>
  <si>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</si>
  <si>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</si>
  <si>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</si>
  <si>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</si>
  <si>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</si>
  <si>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</si>
  <si>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</si>
  <si>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</si>
  <si>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</si>
  <si>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</si>
  <si>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</si>
  <si>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</si>
  <si>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</si>
  <si>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</si>
  <si>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</si>
  <si>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</si>
  <si>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</si>
  <si>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</si>
  <si>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</si>
  <si>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</si>
  <si>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</si>
  <si>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</si>
  <si>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</si>
  <si>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</si>
  <si>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</si>
  <si>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</si>
  <si>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</si>
  <si>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</si>
  <si>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</si>
  <si>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</si>
  <si>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</si>
  <si>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</si>
  <si>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</si>
  <si>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</si>
  <si>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</si>
  <si>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</si>
  <si>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</si>
  <si>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</si>
  <si>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</si>
  <si>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</si>
  <si>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</si>
  <si>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</si>
  <si>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</si>
  <si>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</si>
  <si>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</si>
  <si>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</si>
  <si>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</si>
  <si>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</si>
  <si>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</si>
  <si>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</si>
  <si>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</si>
  <si>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</si>
  <si>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</si>
  <si>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</si>
  <si>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</si>
  <si>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</si>
  <si>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</si>
  <si>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</si>
  <si>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</si>
  <si>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</si>
  <si>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</si>
  <si>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</si>
  <si>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</si>
  <si>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</si>
  <si>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</si>
  <si>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</si>
  <si>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</si>
  <si>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</si>
  <si>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</si>
  <si>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</si>
  <si>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</si>
  <si>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</si>
  <si>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</si>
  <si>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</si>
  <si>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</si>
  <si>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</si>
  <si>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</si>
  <si>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</si>
  <si>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</si>
  <si>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</si>
  <si>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</si>
  <si>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</si>
  <si>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</si>
  <si>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</si>
  <si>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</si>
  <si>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</si>
  <si>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</si>
  <si>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</si>
  <si>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</si>
  <si>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</si>
  <si>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</si>
  <si>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</si>
  <si>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</si>
  <si>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</si>
  <si>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</si>
  <si>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</si>
  <si>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</si>
  <si>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</si>
  <si>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</si>
  <si>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</si>
  <si>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</si>
  <si>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</si>
  <si>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</si>
  <si>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</si>
  <si>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</si>
  <si>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</si>
  <si>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</si>
  <si>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</si>
  <si>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</si>
  <si>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</si>
  <si>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</si>
  <si>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</si>
  <si>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</si>
  <si>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</si>
  <si>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</si>
  <si>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</si>
  <si>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</si>
  <si>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</si>
  <si>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</si>
  <si>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</si>
  <si>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</si>
  <si>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</si>
  <si>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</si>
  <si>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</si>
  <si>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</si>
  <si>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</si>
  <si>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</si>
  <si>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</si>
  <si>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</si>
  <si>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</si>
  <si>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</si>
  <si>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</si>
  <si>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</si>
  <si>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</si>
  <si>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</si>
  <si>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</si>
  <si>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</si>
  <si>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</si>
  <si>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</si>
  <si>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</si>
  <si>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</si>
  <si>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</si>
  <si>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</si>
  <si>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</si>
  <si>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</si>
  <si>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</si>
  <si>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</si>
  <si>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</si>
  <si>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</si>
  <si>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</si>
  <si>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</si>
  <si>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</si>
  <si>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</si>
  <si>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</si>
  <si>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</si>
  <si>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</si>
  <si>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</si>
  <si>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</si>
  <si>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</si>
  <si>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</si>
  <si>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</si>
  <si>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</si>
  <si>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</si>
  <si>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</si>
  <si>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</si>
  <si>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</si>
  <si>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</si>
  <si>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</si>
  <si>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</si>
  <si>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</si>
  <si>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</si>
  <si>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</si>
  <si>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</si>
  <si>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</si>
  <si>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</si>
  <si>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</si>
  <si>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</si>
  <si>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</si>
  <si>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</si>
  <si>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</si>
  <si>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</si>
  <si>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</si>
  <si>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</si>
  <si>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</si>
  <si>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</si>
  <si>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</si>
  <si>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</si>
  <si>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</si>
  <si>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</si>
  <si>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</si>
  <si>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</si>
  <si>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</si>
  <si>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</si>
  <si>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</si>
  <si>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</si>
  <si>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</si>
  <si>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</si>
  <si>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</si>
  <si>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</si>
  <si>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</si>
  <si>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</si>
  <si>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</si>
  <si>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</si>
  <si>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</si>
  <si>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</si>
  <si>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</si>
  <si>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</si>
  <si>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</si>
  <si>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</si>
  <si>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</si>
  <si>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</si>
  <si>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</si>
  <si>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</si>
  <si>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</si>
  <si>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</si>
  <si>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</si>
  <si>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</si>
  <si>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</si>
  <si>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</si>
  <si>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</si>
  <si>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</si>
  <si>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</si>
  <si>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</si>
  <si>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</si>
  <si>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</si>
  <si>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</si>
  <si>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</si>
  <si>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</si>
  <si>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</si>
  <si>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</si>
  <si>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</si>
  <si>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</si>
  <si>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</si>
  <si>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</si>
  <si>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</si>
  <si>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</si>
  <si>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</si>
  <si>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</si>
  <si>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</si>
  <si>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</si>
  <si>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</si>
  <si>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</si>
  <si>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</si>
  <si>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</si>
  <si>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</si>
  <si>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</si>
  <si>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</si>
  <si>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</si>
  <si>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</si>
  <si>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</si>
  <si>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</si>
  <si>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</si>
  <si>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</si>
  <si>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</si>
  <si>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</si>
  <si>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</si>
  <si>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</si>
  <si>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</si>
  <si>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</si>
  <si>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</si>
  <si>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</si>
  <si>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</si>
  <si>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</si>
  <si>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</si>
  <si>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</si>
  <si>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</si>
  <si>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</si>
  <si>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</si>
  <si>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</si>
  <si>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</si>
  <si>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</si>
  <si>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</si>
  <si>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</si>
  <si>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</si>
  <si>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</si>
  <si>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</si>
  <si>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</si>
  <si>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</si>
  <si>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</si>
  <si>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</si>
  <si>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</si>
  <si>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</si>
  <si>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</si>
  <si>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</si>
  <si>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</si>
  <si>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</si>
  <si>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</si>
  <si>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</si>
  <si>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</si>
  <si>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</si>
  <si>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</si>
  <si>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</si>
  <si>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</si>
  <si>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</si>
  <si>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</si>
  <si>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</si>
  <si>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</si>
  <si>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</si>
  <si>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</si>
  <si>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</si>
  <si>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</si>
  <si>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</si>
  <si>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</si>
  <si>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</si>
  <si>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</si>
  <si>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</si>
  <si>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</si>
  <si>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</si>
  <si>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</si>
  <si>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</si>
  <si>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</si>
  <si>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</si>
  <si>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</si>
  <si>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</si>
  <si>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</si>
  <si>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</si>
  <si>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</si>
  <si>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</si>
  <si>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</si>
  <si>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</si>
  <si>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</si>
  <si>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</si>
  <si>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</si>
  <si>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</si>
  <si>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</si>
  <si>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</si>
  <si>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</si>
  <si>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</si>
  <si>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</si>
  <si>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</si>
  <si>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</si>
  <si>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</si>
  <si>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</si>
  <si>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</si>
  <si>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</si>
  <si>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</si>
  <si>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</si>
  <si>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</si>
  <si>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</si>
  <si>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</si>
  <si>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</si>
  <si>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</si>
  <si>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</si>
  <si>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</si>
  <si>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</si>
  <si>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</si>
  <si>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</si>
  <si>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</si>
  <si>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</si>
  <si>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</si>
  <si>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</si>
  <si>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</si>
  <si>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</si>
  <si>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</si>
  <si>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</si>
  <si>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</si>
  <si>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</si>
  <si>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</si>
  <si>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</si>
  <si>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</si>
  <si>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</si>
  <si>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</si>
  <si>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</si>
  <si>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</si>
  <si>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</si>
  <si>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</si>
  <si>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</si>
  <si>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</si>
  <si>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</si>
  <si>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</si>
  <si>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</si>
  <si>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</si>
  <si>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</si>
  <si>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</si>
  <si>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</si>
  <si>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</si>
  <si>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</si>
  <si>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</si>
  <si>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</si>
  <si>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</si>
  <si>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</si>
  <si>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</si>
  <si>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</si>
  <si>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</si>
  <si>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</si>
  <si>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</si>
  <si>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</si>
  <si>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</si>
  <si>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</si>
  <si>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</si>
  <si>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</si>
  <si>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</si>
  <si>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</si>
  <si>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</si>
  <si>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</si>
  <si>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</si>
  <si>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</si>
  <si>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</si>
  <si>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</si>
  <si>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</si>
  <si>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</si>
  <si>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</si>
  <si>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</si>
  <si>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</si>
  <si>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</si>
  <si>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</si>
  <si>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</si>
  <si>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</si>
  <si>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</si>
  <si>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</si>
  <si>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</si>
  <si>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</si>
  <si>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</si>
  <si>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</si>
  <si>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</si>
  <si>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</si>
  <si>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</si>
  <si>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</si>
  <si>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</si>
  <si>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</si>
  <si>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</si>
  <si>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</si>
  <si>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</si>
  <si>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</si>
  <si>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</si>
  <si>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</si>
  <si>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</si>
  <si>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</si>
  <si>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</si>
  <si>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</si>
  <si>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</si>
  <si>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</si>
  <si>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</si>
  <si>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</si>
  <si>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</si>
  <si>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</si>
  <si>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</si>
  <si>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</si>
  <si>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</si>
  <si>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</si>
  <si>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</si>
  <si>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</si>
  <si>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</si>
  <si>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</si>
  <si>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</si>
  <si>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</si>
  <si>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</si>
  <si>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</si>
  <si>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</si>
  <si>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</si>
  <si>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</si>
  <si>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</si>
  <si>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</si>
  <si>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</si>
  <si>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</si>
  <si>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</si>
  <si>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</si>
  <si>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</si>
  <si>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</si>
  <si>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</si>
  <si>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</si>
  <si>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</si>
  <si>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</si>
  <si>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</si>
  <si>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</si>
  <si>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</si>
  <si>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</si>
  <si>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</si>
  <si>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</si>
  <si>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</si>
  <si>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</si>
  <si>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</si>
  <si>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</si>
  <si>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</si>
  <si>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</si>
  <si>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</si>
  <si>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</si>
  <si>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</si>
  <si>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</si>
  <si>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</si>
  <si>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</si>
  <si>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</si>
  <si>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</si>
  <si>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</si>
  <si>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</si>
  <si>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</si>
  <si>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</si>
  <si>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</si>
  <si>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</si>
  <si>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</si>
  <si>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</si>
  <si>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</si>
  <si>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</si>
  <si>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</si>
  <si>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</si>
  <si>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</si>
  <si>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</si>
  <si>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</si>
  <si>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</si>
  <si>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</si>
  <si>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</si>
  <si>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</si>
  <si>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</si>
  <si>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</si>
  <si>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</si>
  <si>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</si>
  <si>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</si>
  <si>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</si>
  <si>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</si>
  <si>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</si>
  <si>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</si>
  <si>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</si>
  <si>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</si>
  <si>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</si>
  <si>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</si>
  <si>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</si>
  <si>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</si>
  <si>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</si>
  <si>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</si>
  <si>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</si>
  <si>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</si>
  <si>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</si>
  <si>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</si>
  <si>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</si>
  <si>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</si>
  <si>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</si>
  <si>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</si>
  <si>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</si>
  <si>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</si>
  <si>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</si>
  <si>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</si>
  <si>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</si>
  <si>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</si>
  <si>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</si>
  <si>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</si>
  <si>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</si>
  <si>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</si>
  <si>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</si>
  <si>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</si>
  <si>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</si>
  <si>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</si>
  <si>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</si>
  <si>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</si>
  <si>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</si>
  <si>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</si>
  <si>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</si>
  <si>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</si>
  <si>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</si>
  <si>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</si>
  <si>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</si>
  <si>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</si>
  <si>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</si>
  <si>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</si>
  <si>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</si>
  <si>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</si>
  <si>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</si>
  <si>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</si>
  <si>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</si>
  <si>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</si>
  <si>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</si>
  <si>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</si>
  <si>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</si>
  <si>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</si>
  <si>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</si>
  <si>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</si>
  <si>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</si>
  <si>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</si>
  <si>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</si>
  <si>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</si>
  <si>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</si>
  <si>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</si>
  <si>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</si>
  <si>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</si>
  <si>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</si>
  <si>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</si>
  <si>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</si>
  <si>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</si>
  <si>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</si>
  <si>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</si>
  <si>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</si>
  <si>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</si>
  <si>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</si>
  <si>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</si>
  <si>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</si>
  <si>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</si>
  <si>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</si>
  <si>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</si>
  <si>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</si>
  <si>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</si>
  <si>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</si>
  <si>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</si>
  <si>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</si>
  <si>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</si>
  <si>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</si>
  <si>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</si>
  <si>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</si>
  <si>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</si>
  <si>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</si>
  <si>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</si>
  <si>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</si>
  <si>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</si>
  <si>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</si>
  <si>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</si>
  <si>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</si>
  <si>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</si>
  <si>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</si>
  <si>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</si>
  <si>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</si>
  <si>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</si>
  <si>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</si>
  <si>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</si>
  <si>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</si>
  <si>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</si>
  <si>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</si>
  <si>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</si>
  <si>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</si>
  <si>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</si>
  <si>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</si>
  <si>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</si>
  <si>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</si>
  <si>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</si>
  <si>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</si>
  <si>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</si>
  <si>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</si>
  <si>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</si>
  <si>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</si>
  <si>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</si>
  <si>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</si>
  <si>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</si>
  <si>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</si>
  <si>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</si>
  <si>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</si>
  <si>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</si>
  <si>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</si>
  <si>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</si>
  <si>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</si>
  <si>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</si>
  <si>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</si>
  <si>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</si>
  <si>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</si>
  <si>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</si>
  <si>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</si>
  <si>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</si>
  <si>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</si>
  <si>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</si>
  <si>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</si>
  <si>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</si>
  <si>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</si>
  <si>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</si>
  <si>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</si>
  <si>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</si>
  <si>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</si>
  <si>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</si>
  <si>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</si>
  <si>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</si>
  <si>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</si>
  <si>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</si>
  <si>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</si>
  <si>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</si>
  <si>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</si>
  <si>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</si>
  <si>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</si>
  <si>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</si>
  <si>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</si>
  <si>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</si>
  <si>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</si>
  <si>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</si>
  <si>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</si>
  <si>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</si>
  <si>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</si>
  <si>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</si>
  <si>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</si>
  <si>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</si>
  <si>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</si>
  <si>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</si>
  <si>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</si>
  <si>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</si>
  <si>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</si>
  <si>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</si>
  <si>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</si>
  <si>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</si>
  <si>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</si>
  <si>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</si>
  <si>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</si>
  <si>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</si>
  <si>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</si>
  <si>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</si>
  <si>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</si>
  <si>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</si>
  <si>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</si>
  <si>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</si>
  <si>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</si>
  <si>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</si>
  <si>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</si>
  <si>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</si>
  <si>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</si>
  <si>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</si>
  <si>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</si>
  <si>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</si>
  <si>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</si>
  <si>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</si>
  <si>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</si>
  <si>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</si>
  <si>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</si>
  <si>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</si>
  <si>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</si>
  <si>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</si>
  <si>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</si>
  <si>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</si>
  <si>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</si>
  <si>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</si>
  <si>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</si>
  <si>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</si>
  <si>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</si>
  <si>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</si>
  <si>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</si>
  <si>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</si>
  <si>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</si>
  <si>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</si>
  <si>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</si>
  <si>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</si>
  <si>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</si>
  <si>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</si>
  <si>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</si>
  <si>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</si>
  <si>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</si>
  <si>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</si>
  <si>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</si>
  <si>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</si>
  <si>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</si>
  <si>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</si>
  <si>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</si>
  <si>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</si>
  <si>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</si>
  <si>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</si>
  <si>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</si>
  <si>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</si>
  <si>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</si>
  <si>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</si>
  <si>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</si>
  <si>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</si>
  <si>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</si>
  <si>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</si>
  <si>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</si>
  <si>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</si>
  <si>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</si>
  <si>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</si>
  <si>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</si>
  <si>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</si>
  <si>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</si>
  <si>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</si>
  <si>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</si>
  <si>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</si>
  <si>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</si>
  <si>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</si>
  <si>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</si>
  <si>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</si>
  <si>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</si>
  <si>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</si>
  <si>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</si>
  <si>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</si>
  <si>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</si>
  <si>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</si>
  <si>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</si>
  <si>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</si>
  <si>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</si>
  <si>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</si>
  <si>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</si>
  <si>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</si>
  <si>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</si>
  <si>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</si>
  <si>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</si>
  <si>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</si>
  <si>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</si>
  <si>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</si>
  <si>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</si>
  <si>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</si>
  <si>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</si>
  <si>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</si>
  <si>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</si>
  <si>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</si>
  <si>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</si>
  <si>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</si>
  <si>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</si>
  <si>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</si>
  <si>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</si>
  <si>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</si>
  <si>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</si>
  <si>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</si>
  <si>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</si>
  <si>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</si>
  <si>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</si>
  <si>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</si>
  <si>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</si>
  <si>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</si>
  <si>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</si>
  <si>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</si>
  <si>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</si>
  <si>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</si>
  <si>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</si>
  <si>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</si>
  <si>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</si>
  <si>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</si>
  <si>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</si>
  <si>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</si>
  <si>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</si>
  <si>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</si>
  <si>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</si>
  <si>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</si>
  <si>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</si>
  <si>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</si>
  <si>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</si>
  <si>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</si>
  <si>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</si>
  <si>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</si>
  <si>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</si>
  <si>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</si>
  <si>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</si>
  <si>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</si>
  <si>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</si>
  <si>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</si>
  <si>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</si>
  <si>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</si>
  <si>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</si>
  <si>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</si>
  <si>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</si>
  <si>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</si>
  <si>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</si>
  <si>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</si>
  <si>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</si>
  <si>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</si>
  <si>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</si>
  <si>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</si>
  <si>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</si>
  <si>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</si>
  <si>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</si>
  <si>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</si>
  <si>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</si>
  <si>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</si>
  <si>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</si>
  <si>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</si>
  <si>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</si>
  <si>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</si>
  <si>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</si>
  <si>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</si>
  <si>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</si>
  <si>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</si>
  <si>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</si>
  <si>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</si>
  <si>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</si>
  <si>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</si>
  <si>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</si>
  <si>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</si>
  <si>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</si>
  <si>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</si>
  <si>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</si>
  <si>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</si>
  <si>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</si>
  <si>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</si>
  <si>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</si>
  <si>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</si>
  <si>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</si>
  <si>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</si>
  <si>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</si>
  <si>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</si>
  <si>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</si>
  <si>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</si>
  <si>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</si>
  <si>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</si>
  <si>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</si>
  <si>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</si>
  <si>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</si>
  <si>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</si>
  <si>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</si>
  <si>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</si>
  <si>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</si>
  <si>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</si>
  <si>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</si>
  <si>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</si>
  <si>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</si>
  <si>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</si>
  <si>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</si>
  <si>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</si>
  <si>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</si>
  <si>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</si>
  <si>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</si>
  <si>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</si>
  <si>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</si>
  <si>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</si>
  <si>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</si>
  <si>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</si>
  <si>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</si>
  <si>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</si>
  <si>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</si>
  <si>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</si>
  <si>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</si>
  <si>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</si>
  <si>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</si>
  <si>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</si>
  <si>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</si>
  <si>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</si>
  <si>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</si>
  <si>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</si>
  <si>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</si>
  <si>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</si>
  <si>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</si>
  <si>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</si>
  <si>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</si>
  <si>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</si>
  <si>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</si>
  <si>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</si>
  <si>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</si>
  <si>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</si>
  <si>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</si>
  <si>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</si>
  <si>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</si>
  <si>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</si>
  <si>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</si>
  <si>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</si>
  <si>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</si>
  <si>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</si>
  <si>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</si>
  <si>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</si>
  <si>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</si>
  <si>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</si>
  <si>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</si>
  <si>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</si>
  <si>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</si>
  <si>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</si>
  <si>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</si>
  <si>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</si>
  <si>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</si>
  <si>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</si>
  <si>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</si>
  <si>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</si>
  <si>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</si>
  <si>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</si>
  <si>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</si>
  <si>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</si>
  <si>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</si>
  <si>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</si>
  <si>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</si>
  <si>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</si>
  <si>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</si>
  <si>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</si>
  <si>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</si>
  <si>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</si>
  <si>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</si>
  <si>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</si>
  <si>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</si>
  <si>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</si>
  <si>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</si>
  <si>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</si>
  <si>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</si>
  <si>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</si>
  <si>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</si>
  <si>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</si>
  <si>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</si>
  <si>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</si>
  <si>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</si>
  <si>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</si>
  <si>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</si>
  <si>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</si>
  <si>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</si>
  <si>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</si>
  <si>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</si>
  <si>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</si>
  <si>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</si>
  <si>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</si>
  <si>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</si>
  <si>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</si>
  <si>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</si>
  <si>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</si>
  <si>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</si>
  <si>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</si>
  <si>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</si>
  <si>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</si>
  <si>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</si>
  <si>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</si>
  <si>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</si>
  <si>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</si>
  <si>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</si>
  <si>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</si>
  <si>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</si>
  <si>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</si>
  <si>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</si>
  <si>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</si>
  <si>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</si>
  <si>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</si>
  <si>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</si>
  <si>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</si>
  <si>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</si>
  <si>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</si>
  <si>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</si>
  <si>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</si>
  <si>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</si>
  <si>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</si>
  <si>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</si>
  <si>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</si>
  <si>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</si>
  <si>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</si>
  <si>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</si>
  <si>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</si>
  <si>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</si>
  <si>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</si>
  <si>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</si>
  <si>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</si>
  <si>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</si>
  <si>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</si>
  <si>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</si>
  <si>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</si>
  <si>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</si>
  <si>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</si>
  <si>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</si>
  <si>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</si>
  <si>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</si>
  <si>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</si>
  <si>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</si>
  <si>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</si>
  <si>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</si>
  <si>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</si>
  <si>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</si>
  <si>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</si>
  <si>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</si>
  <si>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</si>
  <si>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</si>
  <si>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</si>
  <si>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</si>
  <si>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</si>
  <si>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</si>
  <si>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</si>
  <si>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</si>
  <si>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</si>
  <si>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</si>
  <si>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</si>
  <si>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</si>
  <si>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</si>
  <si>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</si>
  <si>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</si>
  <si>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</si>
  <si>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</si>
  <si>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</si>
  <si>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</si>
  <si>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</si>
  <si>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</si>
  <si>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</si>
  <si>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</si>
  <si>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</si>
  <si>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</si>
  <si>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</si>
  <si>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</si>
  <si>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</si>
  <si>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</si>
  <si>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</si>
  <si>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</si>
  <si>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</si>
  <si>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</si>
  <si>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</si>
  <si>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</si>
  <si>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</si>
  <si>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</si>
  <si>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</si>
  <si>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</si>
  <si>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</si>
  <si>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</si>
  <si>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</si>
  <si>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</si>
  <si>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</si>
  <si>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</si>
  <si>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</si>
  <si>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</si>
  <si>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</si>
  <si>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</si>
  <si>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</si>
  <si>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</si>
  <si>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</si>
  <si>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</si>
  <si>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</si>
  <si>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</si>
  <si>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</si>
  <si>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</si>
  <si>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</si>
  <si>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</si>
  <si>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</si>
  <si>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</si>
  <si>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</si>
  <si>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</si>
  <si>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</si>
  <si>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</si>
  <si>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</si>
  <si>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</si>
  <si>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</si>
  <si>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</si>
  <si>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</si>
  <si>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</si>
  <si>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</si>
  <si>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</si>
  <si>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</si>
  <si>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</si>
  <si>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</si>
  <si>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</si>
  <si>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</si>
  <si>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</si>
  <si>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</si>
  <si>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</si>
  <si>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</si>
  <si>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</si>
  <si>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</si>
  <si>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</si>
  <si>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</si>
  <si>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</si>
  <si>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</si>
  <si>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</si>
  <si>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</si>
  <si>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</si>
  <si>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</si>
  <si>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</si>
  <si>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</si>
  <si>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</si>
  <si>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</si>
  <si>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</si>
  <si>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</si>
  <si>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</si>
  <si>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</si>
  <si>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</si>
  <si>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</si>
  <si>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</si>
  <si>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</si>
  <si>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</si>
  <si>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</si>
  <si>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</si>
  <si>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</si>
  <si>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</si>
  <si>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</si>
  <si>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</si>
  <si>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</si>
  <si>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</si>
  <si>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</si>
  <si>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</si>
  <si>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</si>
  <si>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</si>
  <si>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</si>
  <si>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</si>
  <si>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</si>
  <si>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</si>
  <si>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</si>
  <si>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</si>
  <si>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</si>
  <si>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</si>
  <si>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</si>
  <si>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</si>
  <si>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</si>
  <si>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</si>
  <si>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</si>
  <si>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</si>
  <si>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</si>
  <si>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</si>
  <si>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</si>
  <si>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</si>
  <si>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</si>
  <si>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</si>
  <si>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</si>
  <si>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</si>
  <si>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</si>
  <si>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</si>
  <si>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</si>
  <si>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</si>
  <si>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</si>
  <si>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</si>
  <si>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</si>
  <si>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</si>
  <si>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</si>
  <si>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</si>
  <si>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</si>
  <si>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</si>
  <si>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</si>
  <si>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</si>
  <si>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</si>
  <si>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</si>
  <si>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</si>
  <si>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</si>
  <si>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</si>
  <si>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</si>
  <si>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</si>
  <si>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</si>
  <si>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</si>
  <si>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</si>
  <si>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</si>
  <si>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</si>
  <si>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</si>
  <si>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</si>
  <si>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</si>
  <si>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</si>
  <si>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</si>
  <si>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</si>
  <si>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</si>
  <si>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</si>
  <si>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</si>
  <si>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</si>
  <si>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</si>
  <si>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</si>
  <si>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</si>
  <si>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</si>
  <si>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</si>
  <si>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</si>
  <si>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</si>
  <si>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</si>
  <si>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</si>
  <si>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</si>
  <si>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</si>
  <si>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</si>
  <si>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</si>
  <si>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</si>
  <si>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</si>
  <si>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</si>
  <si>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</si>
  <si>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</si>
  <si>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</si>
  <si>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</si>
  <si>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</si>
  <si>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</si>
  <si>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</si>
  <si>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</si>
  <si>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</si>
  <si>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</si>
  <si>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</si>
  <si>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</si>
  <si>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</si>
  <si>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</si>
  <si>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</si>
  <si>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</si>
  <si>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</si>
  <si>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</si>
  <si>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</si>
  <si>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</si>
  <si>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</si>
  <si>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</si>
  <si>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</si>
  <si>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</si>
  <si>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</si>
  <si>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</si>
  <si>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</si>
  <si>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</si>
  <si>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</si>
  <si>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</si>
  <si>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</si>
  <si>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</si>
  <si>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</si>
  <si>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</si>
  <si>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</si>
  <si>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</si>
  <si>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</si>
  <si>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</si>
  <si>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</si>
  <si>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</si>
  <si>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</si>
  <si>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</si>
  <si>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</si>
  <si>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</si>
  <si>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</si>
  <si>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</si>
  <si>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</si>
  <si>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</si>
  <si>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</si>
  <si>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</si>
  <si>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</si>
  <si>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</si>
  <si>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</si>
  <si>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</si>
  <si>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</si>
  <si>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</si>
  <si>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</si>
  <si>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</si>
  <si>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</si>
  <si>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</si>
  <si>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</si>
  <si>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</si>
  <si>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</si>
  <si>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</si>
  <si>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</si>
  <si>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</si>
  <si>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</si>
  <si>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</si>
  <si>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</si>
  <si>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</si>
  <si>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</si>
  <si>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</si>
  <si>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</si>
  <si>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</si>
  <si>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</si>
  <si>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</si>
  <si>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</si>
  <si>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</si>
  <si>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</si>
  <si>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</si>
  <si>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</si>
  <si>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</si>
  <si>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</si>
  <si>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</si>
  <si>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</si>
  <si>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</si>
  <si>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</si>
  <si>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</si>
  <si>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</si>
  <si>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</si>
  <si>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</si>
  <si>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</si>
  <si>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</si>
  <si>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</si>
  <si>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</si>
  <si>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</si>
  <si>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</si>
  <si>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</si>
  <si>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</si>
  <si>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</si>
  <si>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</si>
  <si>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</si>
  <si>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</si>
  <si>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</si>
  <si>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</si>
  <si>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</si>
  <si>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</si>
  <si>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</si>
  <si>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</si>
  <si>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</si>
  <si>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</si>
  <si>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</si>
  <si>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</si>
  <si>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</si>
  <si>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</si>
  <si>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</si>
  <si>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</si>
  <si>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</si>
  <si>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</si>
  <si>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</si>
  <si>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</si>
  <si>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</si>
  <si>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</si>
  <si>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</si>
  <si>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</si>
  <si>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</si>
  <si>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</si>
  <si>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</si>
  <si>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</si>
  <si>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</si>
  <si>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</si>
  <si>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</si>
  <si>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</si>
  <si>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</si>
  <si>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</si>
  <si>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</si>
  <si>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</si>
  <si>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</si>
  <si>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</si>
  <si>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</si>
  <si>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</si>
  <si>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</si>
  <si>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</si>
  <si>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</si>
  <si>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</si>
  <si>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</si>
  <si>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</si>
  <si>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</si>
  <si>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</si>
  <si>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</si>
  <si>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</si>
  <si>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</si>
  <si>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</si>
  <si>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</si>
  <si>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</si>
  <si>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</si>
  <si>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</si>
  <si>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</si>
  <si>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</si>
  <si>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</si>
  <si>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</si>
  <si>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</si>
  <si>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</si>
  <si>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</si>
  <si>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</si>
  <si>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</si>
  <si>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</si>
  <si>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</si>
  <si>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</si>
  <si>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</si>
  <si>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</si>
  <si>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</si>
  <si>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</si>
  <si>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</si>
  <si>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</si>
  <si>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</si>
  <si>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</si>
  <si>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</si>
  <si>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</si>
  <si>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</si>
  <si>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</si>
  <si>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</si>
  <si>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</si>
  <si>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</si>
  <si>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</si>
  <si>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</si>
  <si>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</si>
  <si>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</si>
  <si>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</si>
  <si>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</si>
  <si>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</si>
  <si>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</si>
  <si>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</si>
  <si>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</si>
  <si>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</si>
  <si>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</si>
  <si>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</si>
  <si>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</si>
  <si>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</si>
  <si>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</si>
  <si>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</si>
  <si>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</si>
  <si>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</si>
  <si>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</si>
  <si>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</si>
  <si>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</si>
  <si>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</si>
  <si>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</si>
  <si>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</si>
  <si>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</si>
  <si>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</si>
  <si>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</si>
  <si>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</si>
  <si>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</si>
  <si>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</si>
  <si>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</si>
  <si>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</si>
  <si>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</si>
  <si>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</si>
  <si>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</si>
  <si>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</si>
  <si>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</si>
  <si>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</si>
  <si>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</si>
  <si>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</si>
  <si>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</si>
  <si>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</si>
  <si>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</si>
  <si>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</si>
  <si>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</si>
  <si>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</si>
  <si>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</si>
  <si>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</si>
  <si>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</si>
  <si>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</si>
  <si>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</si>
  <si>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</si>
  <si>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</si>
  <si>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</si>
  <si>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</si>
  <si>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</si>
  <si>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</si>
  <si>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</si>
  <si>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</si>
  <si>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</si>
  <si>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</si>
  <si>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</si>
  <si>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</si>
  <si>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</si>
  <si>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</si>
  <si>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</si>
  <si>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</si>
  <si>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</si>
  <si>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</si>
  <si>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</si>
  <si>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</si>
  <si>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</si>
  <si>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</si>
  <si>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</si>
  <si>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</si>
  <si>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</si>
  <si>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</si>
  <si>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</si>
  <si>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</si>
  <si>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</si>
  <si>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</si>
  <si>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</si>
  <si>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</si>
  <si>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</si>
  <si>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</si>
  <si>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</si>
  <si>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</si>
  <si>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</si>
  <si>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</si>
  <si>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</si>
  <si>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</si>
  <si>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</si>
  <si>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</si>
  <si>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</si>
  <si>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</si>
  <si>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</si>
  <si>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</si>
  <si>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</si>
  <si>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</si>
  <si>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</si>
  <si>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</si>
  <si>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</si>
  <si>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</si>
  <si>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</si>
  <si>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</si>
  <si>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</si>
  <si>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</si>
  <si>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</si>
  <si>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</si>
  <si>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</si>
  <si>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</si>
  <si>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</si>
  <si>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</si>
  <si>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</si>
  <si>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</si>
  <si>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</si>
  <si>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</si>
  <si>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</si>
  <si>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</si>
  <si>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</si>
  <si>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</si>
  <si>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</si>
  <si>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</si>
  <si>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</si>
  <si>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</si>
  <si>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</si>
  <si>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</si>
  <si>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</si>
  <si>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</si>
  <si>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</si>
  <si>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</si>
  <si>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</si>
  <si>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</si>
  <si>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</si>
  <si>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</si>
  <si>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</si>
  <si>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</si>
  <si>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</si>
  <si>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</si>
  <si>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</si>
  <si>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</si>
  <si>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</si>
  <si>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</si>
  <si>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</si>
  <si>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</si>
  <si>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</si>
  <si>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</si>
  <si>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</si>
  <si>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</si>
  <si>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</si>
  <si>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</si>
  <si>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</si>
  <si>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</si>
  <si>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</si>
  <si>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</si>
  <si>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</si>
  <si>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</si>
  <si>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</si>
  <si>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</si>
  <si>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</si>
  <si>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</si>
  <si>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</si>
  <si>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</si>
  <si>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</si>
  <si>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</si>
  <si>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</si>
  <si>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</si>
  <si>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</si>
  <si>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</si>
  <si>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</si>
  <si>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</si>
  <si>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</si>
  <si>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</si>
  <si>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</si>
  <si>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</si>
  <si>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</si>
  <si>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</si>
  <si>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</si>
  <si>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</si>
  <si>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</si>
  <si>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</si>
  <si>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</si>
  <si>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</si>
  <si>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</si>
  <si>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</si>
  <si>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</si>
  <si>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</si>
  <si>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</si>
  <si>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</si>
  <si>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</si>
  <si>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</si>
  <si>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</si>
  <si>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</si>
  <si>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</si>
  <si>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</si>
  <si>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</si>
  <si>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</si>
  <si>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</si>
  <si>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</si>
  <si>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</si>
  <si>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</si>
  <si>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</si>
  <si>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</si>
  <si>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</si>
  <si>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</si>
  <si>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</si>
  <si>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</si>
  <si>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</si>
  <si>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</si>
  <si>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</si>
  <si>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</si>
  <si>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</si>
  <si>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</si>
  <si>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</si>
  <si>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</si>
  <si>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</si>
  <si>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</si>
  <si>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</si>
  <si>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</si>
  <si>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</si>
  <si>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</si>
  <si>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</si>
  <si>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</si>
  <si>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</si>
  <si>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</si>
  <si>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</si>
  <si>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</si>
  <si>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</si>
  <si>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</si>
  <si>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</si>
  <si>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</si>
  <si>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</si>
  <si>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</si>
  <si>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</si>
  <si>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</si>
  <si>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</si>
  <si>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</si>
  <si>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</si>
  <si>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</si>
  <si>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</si>
  <si>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</si>
  <si>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</si>
  <si>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</si>
  <si>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</si>
  <si>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</si>
  <si>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</si>
  <si>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</si>
  <si>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</si>
  <si>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</si>
  <si>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</si>
  <si>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</si>
  <si>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</si>
  <si>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</si>
  <si>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</si>
  <si>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</si>
  <si>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</si>
  <si>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</si>
  <si>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</si>
  <si>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</si>
  <si>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</si>
  <si>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</si>
  <si>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</si>
  <si>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</si>
  <si>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</si>
  <si>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</si>
  <si>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</si>
  <si>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</si>
  <si>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</si>
  <si>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</si>
  <si>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</si>
  <si>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</si>
  <si>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</si>
  <si>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</si>
  <si>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</si>
  <si>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</si>
  <si>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</si>
  <si>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</si>
  <si>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</si>
  <si>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</si>
  <si>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</si>
  <si>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</si>
  <si>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</si>
  <si>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</si>
  <si>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</si>
  <si>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</si>
  <si>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</si>
  <si>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</si>
  <si>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</si>
  <si>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</si>
  <si>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</si>
  <si>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</si>
  <si>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</si>
  <si>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</si>
  <si>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</si>
  <si>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</si>
  <si>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</si>
  <si>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</si>
  <si>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</si>
  <si>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</si>
  <si>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</si>
  <si>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</si>
  <si>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</si>
  <si>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</si>
  <si>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</si>
  <si>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</si>
  <si>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</si>
  <si>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</si>
  <si>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</si>
  <si>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</si>
  <si>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</si>
  <si>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</si>
  <si>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</si>
  <si>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</si>
  <si>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</si>
  <si>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</si>
  <si>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</si>
  <si>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</si>
  <si>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</si>
  <si>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</si>
  <si>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</si>
  <si>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</si>
  <si>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</si>
  <si>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</si>
  <si>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</si>
  <si>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</si>
  <si>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</si>
  <si>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</si>
  <si>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</si>
  <si>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</si>
  <si>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</si>
  <si>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</si>
  <si>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</si>
  <si>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</si>
  <si>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</si>
  <si>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</si>
  <si>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</si>
  <si>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</si>
  <si>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</si>
  <si>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</si>
  <si>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</si>
  <si>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</si>
  <si>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</si>
  <si>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</si>
  <si>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</si>
  <si>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</si>
  <si>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</si>
  <si>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</si>
  <si>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</si>
  <si>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</si>
  <si>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</si>
  <si>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</si>
  <si>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</si>
  <si>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</si>
  <si>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</si>
  <si>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</si>
  <si>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</si>
  <si>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</si>
  <si>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</si>
  <si>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</si>
  <si>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</si>
  <si>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</si>
  <si>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</si>
  <si>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</si>
  <si>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</si>
  <si>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</si>
  <si>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</si>
  <si>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</si>
  <si>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</si>
  <si>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</si>
  <si>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</si>
  <si>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</si>
  <si>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</si>
  <si>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</si>
  <si>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</si>
  <si>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</si>
  <si>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</si>
  <si>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</si>
  <si>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</si>
  <si>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</si>
  <si>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</si>
  <si>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</si>
  <si>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</si>
  <si>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</si>
  <si>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</si>
  <si>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</si>
  <si>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</si>
  <si>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</si>
  <si>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</si>
  <si>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</si>
  <si>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</si>
  <si>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</si>
  <si>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</si>
  <si>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</si>
  <si>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</si>
  <si>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</si>
  <si>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</si>
  <si>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</si>
  <si>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</si>
  <si>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</si>
  <si>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</si>
  <si>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</si>
  <si>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</si>
  <si>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</si>
  <si>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</si>
  <si>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</si>
  <si>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</si>
  <si>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</si>
  <si>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</si>
  <si>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</si>
  <si>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</si>
  <si>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</si>
  <si>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</si>
  <si>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</si>
  <si>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</si>
  <si>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</si>
  <si>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</si>
  <si>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</si>
  <si>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</si>
  <si>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</si>
  <si>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</si>
  <si>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</si>
  <si>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</si>
  <si>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</si>
  <si>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</si>
  <si>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</si>
  <si>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</si>
  <si>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</si>
  <si>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</si>
  <si>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</si>
  <si>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</si>
  <si>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</si>
  <si>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</si>
  <si>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</si>
  <si>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</si>
  <si>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</si>
  <si>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</si>
  <si>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</si>
  <si>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</si>
  <si>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</si>
  <si>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</si>
  <si>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</si>
  <si>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</si>
  <si>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</si>
  <si>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</si>
  <si>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</si>
  <si>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</si>
  <si>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</si>
  <si>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</si>
  <si>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</si>
  <si>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</si>
  <si>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</si>
  <si>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</si>
  <si>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</si>
  <si>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</si>
  <si>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</si>
  <si>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</si>
  <si>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</si>
  <si>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</si>
  <si>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</si>
  <si>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</si>
  <si>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</si>
  <si>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</si>
  <si>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</si>
  <si>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</si>
  <si>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</si>
  <si>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</si>
  <si>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</si>
  <si>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</si>
  <si>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</si>
  <si>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</si>
  <si>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</si>
  <si>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</si>
  <si>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</si>
  <si>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</si>
  <si>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</si>
  <si>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</si>
  <si>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</si>
  <si>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</si>
  <si>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</si>
  <si>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</si>
  <si>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</si>
  <si>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</si>
  <si>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</si>
  <si>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</si>
  <si>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</si>
  <si>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</si>
  <si>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</si>
  <si>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</si>
  <si>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</si>
  <si>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</si>
  <si>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</si>
  <si>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</si>
  <si>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</si>
  <si>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</si>
  <si>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</si>
  <si>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</si>
  <si>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</si>
  <si>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</si>
  <si>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</si>
  <si>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</si>
  <si>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</si>
  <si>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</si>
  <si>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</si>
  <si>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</si>
  <si>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</si>
  <si>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</si>
  <si>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</si>
  <si>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</si>
  <si>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</si>
  <si>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</si>
  <si>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</si>
  <si>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</si>
  <si>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</si>
  <si>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</si>
  <si>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</si>
  <si>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</si>
  <si>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</si>
  <si>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</si>
  <si>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</si>
  <si>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</si>
  <si>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</si>
  <si>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</si>
  <si>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</si>
  <si>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</si>
  <si>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</si>
  <si>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</si>
  <si>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</si>
  <si>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</si>
  <si>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</si>
  <si>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</si>
  <si>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</si>
  <si>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</si>
  <si>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</si>
  <si>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</si>
  <si>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</si>
  <si>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</si>
  <si>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</si>
  <si>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</si>
  <si>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</si>
  <si>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</si>
  <si>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</si>
  <si>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</si>
  <si>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</si>
  <si>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</si>
  <si>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</si>
  <si>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</si>
  <si>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</si>
  <si>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</si>
  <si>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</si>
  <si>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</si>
  <si>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</si>
  <si>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</si>
  <si>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</si>
  <si>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</si>
  <si>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</si>
  <si>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</si>
  <si>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</si>
  <si>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</si>
  <si>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</si>
  <si>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</si>
  <si>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</si>
  <si>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</si>
  <si>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</si>
  <si>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</si>
  <si>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</si>
  <si>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</si>
  <si>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</si>
  <si>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</si>
  <si>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</si>
  <si>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</si>
  <si>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</si>
  <si>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</si>
  <si>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</si>
  <si>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</si>
  <si>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</si>
  <si>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</si>
  <si>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</si>
  <si>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</si>
  <si>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</si>
  <si>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</si>
  <si>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</si>
  <si>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</si>
  <si>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</si>
  <si>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</si>
  <si>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</si>
  <si>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</si>
  <si>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</si>
  <si>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</si>
  <si>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</si>
  <si>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</si>
  <si>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</si>
  <si>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</si>
  <si>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</si>
  <si>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</si>
  <si>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</si>
  <si>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</si>
  <si>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</si>
  <si>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</si>
  <si>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</si>
  <si>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</si>
  <si>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</si>
  <si>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</si>
  <si>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</si>
  <si>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</si>
  <si>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</si>
  <si>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</si>
  <si>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</si>
  <si>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</si>
  <si>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</si>
  <si>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</si>
  <si>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</si>
  <si>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</si>
  <si>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</si>
  <si>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</si>
  <si>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</si>
  <si>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</si>
  <si>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</si>
  <si>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</si>
  <si>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</si>
  <si>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</si>
  <si>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</si>
  <si>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</si>
  <si>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</si>
  <si>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</si>
  <si>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</si>
  <si>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</si>
  <si>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</si>
  <si>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</si>
  <si>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</si>
  <si>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</si>
  <si>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</si>
  <si>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</si>
  <si>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</si>
  <si>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</si>
  <si>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</si>
  <si>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</si>
  <si>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</si>
  <si>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</si>
  <si>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</si>
  <si>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</si>
  <si>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</si>
  <si>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</si>
  <si>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</si>
  <si>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</si>
  <si>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</si>
  <si>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</si>
  <si>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</si>
  <si>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</si>
  <si>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</si>
  <si>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</si>
  <si>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</si>
  <si>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</si>
  <si>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</si>
  <si>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</si>
  <si>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</si>
  <si>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</si>
  <si>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</si>
  <si>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</si>
  <si>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</si>
  <si>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</si>
  <si>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</si>
  <si>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</si>
  <si>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</si>
  <si>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</si>
  <si>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</si>
  <si>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</si>
  <si>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</si>
  <si>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</si>
  <si>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</si>
  <si>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</si>
  <si>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</si>
  <si>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</si>
  <si>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</si>
  <si>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</si>
  <si>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</si>
  <si>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</si>
  <si>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</si>
  <si>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</si>
  <si>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</si>
  <si>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</si>
  <si>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</si>
  <si>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</si>
  <si>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</si>
  <si>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</si>
  <si>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</si>
  <si>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</si>
  <si>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</si>
  <si>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</si>
  <si>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</si>
  <si>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</si>
  <si>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</si>
  <si>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</si>
  <si>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</si>
  <si>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</si>
  <si>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</si>
  <si>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</si>
  <si>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</si>
  <si>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</si>
  <si>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</si>
  <si>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</si>
  <si>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</si>
  <si>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</si>
  <si>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</si>
  <si>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</si>
  <si>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</si>
  <si>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</si>
  <si>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</si>
  <si>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</si>
  <si>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</si>
  <si>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</si>
  <si>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</si>
  <si>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</si>
  <si>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</si>
  <si>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</si>
  <si>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</si>
  <si>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</si>
  <si>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</si>
  <si>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</si>
  <si>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</si>
  <si>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</si>
  <si>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</si>
  <si>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</si>
  <si>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</si>
  <si>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</si>
  <si>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</si>
  <si>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</si>
  <si>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</si>
  <si>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</si>
  <si>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</si>
  <si>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</si>
  <si>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</si>
  <si>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</si>
  <si>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</si>
  <si>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</si>
  <si>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</si>
  <si>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</si>
  <si>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</si>
  <si>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</si>
  <si>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</si>
  <si>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</si>
  <si>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</si>
  <si>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</si>
  <si>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</si>
  <si>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</si>
  <si>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</si>
  <si>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</si>
  <si>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</si>
  <si>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</si>
  <si>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</si>
  <si>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</si>
  <si>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</si>
  <si>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</si>
  <si>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</si>
  <si>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</si>
  <si>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</si>
  <si>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</si>
  <si>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</si>
  <si>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</si>
  <si>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</si>
  <si>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</si>
  <si>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</si>
  <si>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</si>
  <si>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</si>
  <si>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</si>
  <si>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</si>
  <si>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</si>
  <si>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</si>
  <si>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</si>
  <si>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</si>
  <si>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</si>
  <si>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</si>
  <si>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</si>
  <si>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</si>
  <si>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</si>
  <si>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</si>
  <si>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</si>
  <si>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</si>
  <si>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</si>
  <si>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</si>
  <si>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</si>
  <si>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</si>
  <si>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</si>
  <si>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</si>
  <si>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</si>
  <si>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</si>
  <si>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</si>
  <si>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</si>
  <si>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</si>
  <si>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</si>
  <si>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</si>
  <si>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</si>
  <si>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</si>
  <si>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</si>
  <si>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</si>
  <si>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</si>
  <si>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</si>
  <si>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</si>
  <si>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</si>
  <si>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</si>
  <si>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</si>
  <si>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</si>
  <si>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</si>
  <si>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</si>
  <si>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</si>
  <si>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</si>
  <si>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</si>
  <si>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</si>
  <si>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</si>
  <si>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</si>
  <si>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</si>
  <si>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</si>
  <si>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</si>
  <si>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</si>
  <si>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</si>
  <si>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</si>
  <si>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</si>
  <si>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</si>
  <si>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</si>
  <si>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</si>
  <si>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</si>
  <si>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</si>
  <si>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</si>
  <si>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</si>
  <si>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</si>
  <si>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</si>
  <si>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</si>
  <si>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</si>
  <si>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</si>
  <si>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</si>
  <si>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</si>
  <si>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</si>
  <si>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</si>
  <si>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</si>
  <si>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</si>
  <si>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</si>
  <si>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</si>
  <si>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</si>
  <si>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</si>
  <si>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</si>
  <si>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</si>
  <si>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</si>
  <si>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</si>
  <si>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</si>
  <si>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</si>
  <si>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</si>
  <si>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</si>
  <si>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</si>
  <si>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</si>
  <si>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</si>
  <si>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</si>
  <si>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</si>
  <si>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</si>
  <si>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</si>
  <si>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</si>
  <si>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</si>
  <si>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</si>
  <si>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</si>
  <si>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</si>
  <si>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</si>
  <si>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</si>
  <si>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</si>
  <si>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</si>
  <si>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</si>
  <si>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</si>
  <si>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</si>
  <si>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</si>
  <si>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</si>
  <si>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</si>
  <si>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</si>
  <si>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</si>
  <si>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</si>
  <si>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</si>
  <si>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</si>
  <si>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</si>
  <si>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</si>
  <si>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</si>
  <si>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</si>
  <si>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</si>
  <si>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</si>
  <si>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</si>
  <si>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</si>
  <si>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</si>
  <si>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</si>
  <si>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</si>
  <si>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</si>
  <si>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</si>
  <si>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</si>
  <si>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</si>
  <si>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</si>
  <si>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</si>
  <si>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</si>
  <si>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</si>
  <si>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</si>
  <si>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</si>
  <si>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</si>
  <si>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</si>
  <si>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</si>
  <si>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</si>
  <si>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</si>
  <si>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</si>
  <si>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</si>
  <si>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</si>
  <si>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</si>
  <si>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</si>
  <si>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</si>
  <si>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</si>
  <si>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</si>
  <si>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</si>
  <si>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</si>
  <si>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</si>
  <si>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</si>
  <si>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</si>
  <si>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</si>
  <si>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</si>
  <si>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</si>
  <si>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</si>
  <si>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</si>
  <si>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</si>
  <si>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</si>
  <si>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</si>
  <si>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</si>
  <si>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</si>
  <si>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</si>
  <si>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</si>
  <si>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</si>
  <si>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</si>
  <si>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</si>
  <si>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</si>
  <si>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</si>
  <si>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</si>
  <si>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</si>
  <si>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</si>
  <si>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</si>
  <si>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</si>
  <si>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</si>
  <si>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</si>
  <si>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</si>
  <si>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</si>
  <si>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</si>
  <si>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</si>
  <si>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</si>
  <si>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</si>
  <si>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</si>
  <si>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</si>
  <si>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</si>
  <si>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</si>
  <si>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</si>
  <si>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</si>
  <si>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</si>
  <si>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</si>
  <si>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</si>
  <si>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</si>
  <si>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</si>
  <si>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</si>
  <si>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</si>
  <si>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</si>
  <si>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</si>
  <si>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</si>
  <si>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</si>
  <si>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</si>
  <si>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</si>
  <si>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</si>
  <si>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</si>
  <si>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</si>
  <si>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</si>
  <si>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</si>
  <si>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</si>
  <si>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</si>
  <si>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</si>
  <si>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</si>
  <si>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</si>
  <si>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</si>
  <si>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</si>
  <si>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</si>
  <si>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</si>
  <si>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</si>
  <si>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</si>
  <si>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</si>
  <si>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</si>
  <si>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</si>
  <si>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</si>
  <si>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</si>
  <si>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</si>
  <si>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</si>
  <si>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</si>
  <si>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</si>
  <si>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</si>
  <si>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</si>
  <si>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</si>
  <si>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</si>
  <si>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</si>
  <si>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</si>
  <si>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</si>
  <si>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</si>
  <si>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</si>
  <si>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</si>
  <si>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</si>
  <si>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</si>
  <si>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</si>
  <si>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</si>
  <si>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</si>
  <si>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</si>
  <si>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</si>
  <si>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</si>
  <si>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</si>
  <si>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</si>
  <si>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</si>
  <si>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</si>
  <si>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</si>
  <si>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</si>
  <si>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</si>
  <si>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</si>
  <si>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</si>
  <si>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</si>
  <si>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</si>
  <si>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</si>
  <si>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</si>
  <si>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</si>
  <si>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</si>
  <si>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</si>
  <si>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</si>
  <si>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</si>
  <si>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</si>
  <si>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</si>
  <si>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</si>
  <si>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</si>
  <si>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</si>
  <si>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</si>
  <si>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</si>
  <si>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</si>
  <si>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</si>
  <si>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</si>
  <si>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</si>
  <si>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</si>
  <si>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</si>
  <si>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</si>
  <si>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</si>
  <si>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</si>
  <si>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</si>
  <si>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</si>
  <si>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</si>
  <si>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</si>
  <si>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</si>
  <si>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</si>
  <si>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</si>
  <si>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</si>
  <si>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</si>
  <si>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</si>
  <si>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</si>
  <si>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</si>
  <si>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</si>
  <si>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</si>
  <si>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</si>
  <si>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</si>
  <si>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</si>
  <si>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</si>
  <si>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</si>
  <si>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</si>
  <si>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</si>
  <si>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</si>
  <si>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</si>
  <si>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</si>
  <si>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</si>
  <si>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</si>
  <si>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</si>
  <si>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</si>
  <si>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</si>
  <si>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</si>
  <si>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</si>
  <si>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</si>
  <si>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</si>
  <si>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</si>
  <si>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</si>
  <si>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</si>
  <si>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</si>
  <si>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</si>
  <si>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</si>
  <si>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</si>
  <si>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</si>
  <si>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</si>
  <si>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</si>
  <si>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</si>
  <si>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</si>
  <si>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</si>
  <si>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</si>
  <si>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</si>
  <si>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</si>
  <si>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</si>
  <si>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</si>
  <si>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</si>
  <si>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</si>
  <si>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</si>
  <si>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</si>
  <si>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</si>
  <si>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</si>
  <si>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</si>
  <si>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</si>
  <si>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</si>
  <si>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</si>
  <si>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</si>
  <si>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</si>
  <si>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</si>
  <si>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</si>
  <si>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</si>
  <si>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</si>
  <si>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</si>
  <si>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</si>
  <si>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</si>
  <si>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</si>
  <si>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</si>
  <si>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</si>
  <si>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</si>
  <si>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</si>
  <si>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</si>
  <si>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</si>
  <si>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</si>
  <si>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</si>
  <si>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</si>
  <si>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</si>
  <si>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</si>
  <si>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</si>
  <si>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</si>
  <si>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</si>
  <si>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</si>
  <si>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</si>
  <si>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</si>
  <si>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</si>
  <si>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</si>
  <si>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</si>
  <si>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</si>
  <si>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</si>
  <si>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</si>
  <si>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</si>
  <si>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</si>
  <si>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</si>
  <si>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</si>
  <si>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</si>
  <si>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</si>
  <si>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</si>
  <si>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</si>
  <si>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</si>
  <si>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</si>
  <si>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</si>
  <si>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</si>
  <si>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</si>
  <si>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</si>
  <si>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</si>
  <si>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</si>
  <si>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</si>
  <si>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</si>
  <si>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</si>
  <si>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</si>
  <si>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</si>
  <si>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</si>
  <si>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</si>
  <si>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</si>
  <si>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</si>
  <si>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</si>
  <si>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</si>
  <si>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</si>
  <si>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</si>
  <si>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</si>
  <si>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</si>
  <si>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</si>
  <si>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</si>
  <si>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</si>
  <si>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</si>
  <si>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</si>
  <si>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</si>
  <si>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</si>
  <si>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</si>
  <si>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</si>
  <si>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</si>
  <si>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</si>
  <si>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</si>
  <si>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</si>
  <si>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</si>
  <si>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</si>
  <si>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</si>
  <si>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</si>
  <si>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</si>
  <si>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</si>
  <si>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</si>
  <si>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</si>
  <si>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</si>
  <si>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</si>
  <si>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</si>
  <si>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</si>
  <si>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</si>
  <si>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</si>
  <si>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</si>
  <si>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</si>
  <si>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</si>
  <si>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</si>
  <si>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</si>
  <si>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</si>
  <si>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</si>
  <si>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</si>
  <si>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</si>
  <si>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</si>
  <si>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</si>
  <si>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</si>
  <si>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</si>
  <si>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</si>
  <si>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</si>
  <si>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</si>
  <si>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</si>
  <si>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</si>
  <si>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</si>
  <si>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</si>
  <si>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</si>
  <si>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</si>
  <si>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</si>
  <si>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</si>
  <si>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</si>
  <si>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</si>
  <si>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</si>
  <si>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</si>
  <si>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</si>
  <si>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</si>
  <si>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</si>
  <si>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</si>
  <si>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</si>
  <si>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</si>
  <si>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</si>
  <si>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</si>
  <si>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</si>
  <si>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</si>
  <si>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</si>
  <si>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</si>
  <si>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</si>
  <si>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</si>
  <si>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</si>
  <si>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</si>
  <si>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</si>
  <si>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</si>
  <si>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</si>
  <si>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</si>
  <si>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</si>
  <si>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</si>
  <si>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</si>
  <si>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</si>
  <si>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</si>
  <si>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</si>
  <si>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</si>
  <si>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</si>
  <si>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</si>
  <si>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</si>
  <si>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</si>
  <si>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</si>
  <si>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</si>
  <si>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</si>
  <si>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</si>
  <si>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</si>
  <si>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</si>
  <si>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</si>
  <si>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</si>
  <si>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</si>
  <si>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</si>
  <si>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</si>
  <si>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</si>
  <si>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</si>
  <si>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</si>
  <si>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</si>
  <si>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</si>
  <si>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</si>
  <si>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</si>
  <si>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</si>
  <si>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</si>
  <si>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</si>
  <si>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</si>
  <si>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</si>
  <si>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</si>
  <si>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</si>
  <si>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</si>
  <si>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</si>
  <si>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</si>
  <si>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</si>
  <si>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</si>
  <si>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</si>
  <si>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</si>
  <si>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</si>
  <si>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</si>
  <si>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</si>
  <si>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</si>
  <si>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</si>
  <si>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</si>
  <si>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</si>
  <si>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</si>
  <si>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</si>
  <si>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</si>
  <si>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</si>
  <si>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</si>
  <si>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</si>
  <si>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</si>
  <si>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</si>
  <si>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</si>
  <si>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</si>
  <si>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</si>
  <si>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</si>
  <si>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</si>
  <si>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</si>
  <si>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</si>
  <si>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</si>
  <si>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</si>
  <si>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</si>
  <si>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</si>
  <si>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</si>
  <si>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</si>
  <si>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</si>
  <si>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</si>
  <si>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</si>
  <si>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</si>
  <si>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</si>
  <si>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</si>
  <si>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</si>
  <si>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</si>
  <si>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</si>
  <si>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</si>
  <si>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</si>
  <si>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</si>
  <si>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</si>
  <si>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</si>
  <si>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</si>
  <si>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</si>
  <si>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</si>
  <si>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</si>
  <si>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</si>
  <si>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</si>
  <si>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</si>
  <si>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</si>
  <si>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</si>
  <si>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</si>
  <si>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</si>
  <si>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</si>
  <si>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</si>
  <si>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</si>
  <si>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</si>
  <si>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</si>
  <si>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</si>
  <si>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</si>
  <si>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</si>
  <si>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</si>
  <si>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</si>
  <si>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</si>
  <si>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</si>
  <si>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</si>
  <si>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</si>
  <si>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</si>
  <si>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</si>
  <si>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</si>
  <si>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</si>
  <si>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</si>
  <si>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</si>
  <si>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</si>
  <si>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</si>
  <si>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</si>
  <si>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</si>
  <si>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</si>
  <si>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</si>
  <si>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</si>
  <si>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</si>
  <si>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</si>
  <si>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</si>
  <si>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</si>
  <si>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</si>
  <si>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</si>
  <si>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</si>
  <si>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</si>
  <si>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</si>
  <si>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</si>
  <si>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</si>
  <si>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</si>
  <si>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</si>
  <si>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</si>
  <si>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</si>
  <si>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</si>
  <si>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</si>
  <si>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</si>
  <si>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</si>
  <si>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</si>
  <si>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</si>
  <si>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</si>
  <si>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</si>
  <si>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</si>
  <si>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</si>
  <si>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</si>
  <si>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</si>
  <si>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</si>
  <si>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</si>
  <si>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</si>
  <si>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</si>
  <si>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</si>
  <si>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</si>
  <si>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</si>
  <si>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</si>
  <si>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</si>
  <si>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</si>
  <si>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</si>
  <si>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</si>
  <si>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</si>
  <si>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</si>
  <si>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</si>
  <si>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</si>
  <si>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</si>
  <si>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</si>
  <si>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</si>
  <si>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</si>
  <si>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</si>
  <si>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</si>
  <si>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</si>
  <si>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</si>
  <si>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</si>
  <si>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</si>
  <si>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</si>
  <si>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</si>
  <si>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</si>
  <si>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</si>
  <si>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</si>
  <si>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</si>
  <si>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</si>
  <si>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</si>
  <si>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</si>
  <si>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</si>
  <si>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</si>
  <si>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</si>
  <si>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</si>
  <si>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</si>
  <si>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</si>
  <si>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</si>
  <si>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</si>
  <si>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</si>
  <si>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</si>
  <si>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</si>
  <si>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</si>
  <si>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</si>
  <si>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</si>
  <si>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</si>
  <si>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</si>
  <si>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</si>
  <si>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</si>
  <si>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</si>
  <si>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</si>
  <si>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</si>
  <si>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</si>
  <si>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</si>
  <si>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</si>
  <si>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</si>
  <si>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</si>
  <si>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</si>
  <si>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</si>
  <si>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</si>
  <si>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</si>
  <si>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</si>
  <si>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</si>
  <si>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</si>
  <si>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</si>
  <si>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</si>
  <si>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</si>
  <si>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</si>
  <si>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</si>
  <si>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</si>
  <si>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</si>
  <si>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</si>
  <si>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</si>
  <si>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</si>
  <si>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</si>
  <si>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</si>
  <si>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</si>
  <si>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</si>
  <si>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</si>
  <si>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</si>
  <si>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</si>
  <si>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</si>
  <si>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</si>
  <si>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</si>
  <si>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</si>
  <si>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</si>
  <si>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</si>
  <si>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</si>
  <si>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</si>
  <si>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</si>
  <si>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</si>
  <si>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</si>
  <si>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</si>
  <si>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</si>
  <si>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</si>
  <si>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</si>
  <si>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</si>
  <si>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</si>
  <si>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</si>
  <si>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</si>
  <si>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</si>
  <si>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</si>
  <si>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</si>
  <si>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</si>
  <si>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</si>
  <si>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</si>
  <si>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</si>
  <si>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</si>
  <si>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</si>
  <si>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</si>
  <si>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</si>
  <si>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</si>
  <si>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</si>
  <si>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</si>
  <si>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</si>
  <si>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</si>
  <si>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</si>
  <si>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</si>
  <si>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</si>
  <si>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</si>
  <si>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</si>
  <si>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</si>
  <si>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</si>
  <si>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</si>
  <si>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</si>
  <si>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</si>
  <si>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</si>
  <si>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</si>
  <si>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</si>
  <si>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</si>
  <si>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</si>
  <si>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</si>
  <si>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</si>
  <si>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</si>
  <si>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</si>
  <si>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</si>
  <si>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</si>
  <si>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</si>
  <si>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</si>
  <si>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</si>
  <si>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</si>
  <si>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</si>
  <si>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</si>
  <si>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</si>
  <si>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</si>
  <si>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</si>
  <si>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</si>
  <si>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</si>
  <si>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</si>
  <si>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</si>
  <si>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</si>
  <si>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</si>
  <si>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</si>
  <si>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</si>
  <si>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</si>
  <si>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</si>
  <si>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</si>
  <si>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</si>
  <si>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</si>
  <si>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</si>
  <si>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</si>
  <si>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</si>
  <si>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</si>
  <si>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</si>
  <si>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</si>
  <si>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</si>
  <si>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</si>
  <si>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</si>
  <si>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</si>
  <si>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</si>
  <si>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</si>
  <si>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</si>
  <si>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</si>
  <si>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</si>
  <si>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</si>
  <si>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</si>
  <si>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</si>
  <si>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</si>
  <si>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</si>
  <si>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</si>
  <si>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</si>
  <si>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</si>
  <si>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</si>
  <si>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</si>
  <si>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</si>
  <si>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</si>
  <si>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</si>
  <si>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</si>
  <si>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</si>
  <si>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</si>
  <si>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</si>
  <si>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</si>
  <si>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</si>
  <si>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</si>
  <si>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</si>
  <si>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</si>
  <si>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</si>
  <si>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</si>
  <si>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</si>
  <si>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</si>
  <si>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</si>
  <si>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</si>
  <si>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</si>
  <si>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</si>
  <si>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</si>
  <si>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</si>
  <si>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</si>
  <si>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</si>
  <si>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</si>
  <si>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</si>
  <si>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</si>
  <si>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</si>
  <si>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</si>
  <si>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</si>
  <si>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</si>
  <si>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</si>
  <si>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</si>
  <si>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</si>
  <si>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</si>
  <si>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</si>
  <si>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</si>
  <si>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</si>
  <si>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</si>
  <si>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</si>
  <si>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</si>
  <si>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</si>
  <si>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</si>
  <si>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</si>
  <si>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</si>
  <si>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</si>
  <si>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</si>
  <si>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</si>
  <si>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</si>
  <si>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</si>
  <si>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</si>
  <si>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</si>
  <si>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</si>
  <si>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</si>
  <si>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</si>
  <si>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</si>
  <si>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</si>
  <si>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</si>
  <si>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</si>
  <si>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</si>
  <si>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</si>
  <si>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</si>
  <si>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</si>
  <si>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</si>
  <si>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</si>
  <si>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</si>
  <si>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</si>
  <si>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</si>
  <si>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</si>
  <si>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</si>
  <si>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</si>
  <si>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</si>
  <si>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</si>
  <si>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</si>
  <si>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</si>
  <si>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</si>
  <si>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</si>
  <si>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</si>
  <si>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</si>
  <si>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</si>
  <si>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</si>
  <si>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</si>
  <si>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</si>
  <si>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</si>
  <si>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</si>
  <si>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</si>
  <si>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</si>
  <si>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</si>
  <si>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</si>
  <si>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</si>
  <si>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</si>
  <si>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</si>
  <si>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</si>
  <si>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</si>
  <si>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</si>
  <si>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</si>
  <si>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</si>
  <si>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</si>
  <si>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</si>
  <si>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</si>
  <si>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</si>
  <si>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</si>
  <si>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</si>
  <si>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</si>
  <si>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</si>
  <si>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</si>
  <si>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</si>
  <si>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</si>
  <si>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</si>
  <si>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</si>
  <si>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</si>
  <si>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</si>
  <si>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</si>
  <si>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</si>
  <si>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</si>
  <si>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</si>
  <si>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</si>
  <si>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</si>
  <si>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</si>
  <si>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</si>
  <si>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</si>
  <si>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</si>
  <si>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</si>
  <si>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</si>
  <si>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</si>
  <si>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</si>
  <si>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</si>
  <si>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</si>
  <si>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</si>
  <si>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</si>
  <si>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</si>
  <si>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</si>
  <si>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</si>
  <si>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</si>
  <si>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</si>
  <si>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</si>
  <si>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</si>
  <si>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</si>
  <si>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</si>
  <si>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</si>
  <si>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</si>
  <si>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</si>
  <si>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</si>
  <si>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</si>
  <si>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</si>
  <si>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</si>
  <si>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</si>
  <si>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</si>
  <si>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</si>
  <si>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</si>
  <si>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</si>
  <si>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</si>
  <si>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</si>
  <si>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</si>
  <si>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</si>
  <si>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</si>
  <si>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</si>
  <si>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</si>
  <si>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</si>
  <si>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</si>
  <si>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</si>
  <si>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</si>
  <si>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</si>
  <si>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</si>
  <si>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</si>
  <si>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</si>
  <si>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</si>
  <si>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</si>
  <si>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</si>
  <si>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</si>
  <si>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</si>
  <si>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</si>
  <si>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</si>
  <si>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</si>
  <si>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</si>
  <si>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</si>
  <si>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</si>
  <si>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</si>
  <si>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</si>
  <si>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</si>
  <si>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</si>
  <si>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</si>
  <si>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</si>
  <si>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</si>
  <si>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</si>
  <si>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</si>
  <si>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</si>
  <si>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</si>
  <si>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</si>
  <si>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</si>
  <si>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</si>
  <si>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</si>
  <si>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</si>
  <si>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</si>
  <si>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</si>
  <si>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</si>
  <si>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</si>
  <si>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</si>
  <si>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</si>
  <si>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</si>
  <si>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</si>
  <si>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</si>
  <si>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</si>
  <si>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</si>
  <si>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</si>
  <si>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</si>
  <si>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</si>
  <si>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</si>
  <si>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</si>
  <si>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</si>
  <si>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</si>
  <si>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</si>
  <si>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</si>
  <si>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</si>
  <si>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</si>
  <si>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</si>
  <si>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</si>
  <si>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</si>
  <si>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</si>
  <si>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</si>
  <si>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</si>
  <si>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</si>
  <si>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</si>
  <si>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</si>
  <si>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</si>
  <si>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</si>
  <si>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</si>
  <si>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</si>
  <si>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</si>
  <si>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</si>
  <si>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</si>
  <si>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</si>
  <si>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</si>
  <si>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</si>
  <si>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</si>
  <si>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</si>
  <si>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</si>
  <si>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</si>
  <si>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</si>
  <si>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</si>
  <si>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</si>
  <si>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</si>
  <si>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</si>
  <si>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</si>
  <si>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</si>
  <si>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</si>
  <si>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</si>
  <si>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</si>
  <si>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</si>
  <si>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</si>
  <si>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</si>
  <si>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</si>
  <si>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</si>
  <si>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</si>
  <si>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</si>
  <si>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</si>
  <si>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</si>
  <si>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</si>
  <si>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</si>
  <si>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</si>
  <si>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</si>
  <si>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</si>
  <si>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</si>
  <si>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</si>
  <si>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</si>
  <si>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</si>
  <si>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</si>
  <si>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</si>
  <si>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</si>
  <si>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</si>
  <si>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</si>
  <si>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</si>
  <si>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</si>
  <si>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</si>
  <si>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</si>
  <si>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</si>
  <si>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</si>
  <si>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</si>
  <si>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</si>
  <si>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</si>
  <si>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</si>
  <si>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</si>
  <si>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</si>
  <si>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</si>
  <si>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</si>
  <si>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</si>
  <si>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</si>
  <si>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</si>
  <si>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</si>
  <si>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</si>
  <si>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</si>
  <si>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</si>
  <si>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</si>
  <si>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</si>
  <si>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</si>
  <si>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</si>
  <si>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</si>
  <si>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</si>
  <si>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</si>
  <si>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</si>
  <si>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</si>
  <si>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</si>
  <si>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</si>
  <si>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</si>
  <si>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</si>
  <si>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</si>
  <si>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</si>
  <si>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</si>
  <si>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</si>
  <si>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</si>
  <si>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</si>
  <si>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</si>
  <si>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</si>
  <si>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</si>
  <si>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</si>
  <si>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</si>
  <si>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</si>
  <si>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</si>
  <si>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</si>
  <si>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</si>
  <si>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</si>
  <si>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</si>
  <si>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</si>
  <si>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</si>
  <si>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</si>
  <si>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</si>
  <si>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</si>
  <si>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</si>
  <si>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</si>
  <si>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</si>
  <si>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</si>
  <si>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</si>
  <si>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</si>
  <si>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</si>
  <si>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</si>
  <si>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</si>
  <si>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</si>
  <si>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</si>
  <si>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</si>
  <si>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</si>
  <si>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</si>
  <si>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</si>
  <si>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</si>
  <si>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</si>
  <si>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</si>
  <si>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</si>
  <si>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</si>
  <si>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</si>
  <si>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</si>
  <si>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</si>
  <si>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</si>
  <si>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</si>
  <si>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</si>
  <si>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</si>
  <si>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</si>
  <si>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</si>
  <si>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</si>
  <si>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</si>
  <si>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</si>
  <si>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</si>
  <si>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</si>
  <si>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</si>
  <si>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</si>
  <si>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</si>
  <si>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</si>
  <si>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</si>
  <si>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</si>
  <si>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</si>
  <si>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</si>
  <si>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</si>
  <si>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</si>
  <si>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</si>
  <si>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</si>
  <si>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</si>
  <si>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</si>
  <si>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</si>
  <si>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</si>
  <si>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</si>
  <si>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</si>
  <si>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</si>
  <si>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</si>
  <si>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</si>
  <si>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</si>
  <si>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</si>
  <si>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</si>
  <si>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</si>
  <si>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</si>
  <si>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</si>
  <si>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</si>
  <si>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</si>
  <si>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</si>
  <si>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</si>
  <si>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</si>
  <si>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</si>
  <si>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</si>
  <si>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</si>
  <si>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</si>
  <si>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</si>
  <si>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</si>
  <si>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</si>
  <si>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</si>
  <si>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</si>
  <si>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</si>
  <si>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</si>
  <si>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</si>
  <si>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</si>
  <si>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</si>
  <si>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</si>
  <si>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</si>
  <si>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</si>
  <si>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</si>
  <si>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</si>
  <si>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</si>
  <si>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</si>
  <si>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</si>
  <si>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</si>
  <si>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</si>
  <si>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</si>
  <si>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</si>
  <si>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</si>
  <si>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</si>
  <si>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</si>
  <si>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</si>
  <si>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</si>
  <si>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</si>
  <si>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</si>
  <si>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</si>
  <si>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</si>
  <si>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</si>
  <si>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</si>
  <si>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</si>
  <si>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</si>
  <si>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</si>
  <si>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</si>
  <si>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</si>
  <si>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</si>
  <si>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</si>
  <si>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</si>
  <si>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</si>
  <si>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</si>
  <si>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</si>
  <si>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</si>
  <si>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</si>
  <si>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</si>
  <si>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</si>
  <si>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</si>
  <si>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</si>
  <si>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</si>
  <si>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</si>
  <si>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</si>
  <si>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</si>
  <si>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</si>
  <si>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</si>
  <si>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</si>
  <si>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</si>
  <si>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</si>
  <si>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</si>
  <si>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</si>
  <si>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</si>
  <si>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</si>
  <si>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</si>
  <si>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</si>
  <si>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</si>
  <si>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</si>
  <si>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</si>
  <si>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</si>
  <si>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</si>
  <si>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</si>
  <si>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</si>
  <si>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</si>
  <si>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</si>
  <si>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</si>
  <si>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</si>
  <si>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</si>
  <si>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</si>
  <si>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</si>
  <si>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</si>
  <si>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</si>
  <si>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</si>
  <si>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</si>
  <si>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</si>
  <si>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</si>
  <si>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</si>
  <si>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</si>
  <si>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</si>
  <si>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</si>
  <si>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</si>
  <si>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</si>
  <si>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</si>
  <si>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</si>
  <si>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</si>
  <si>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</si>
  <si>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</si>
  <si>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</si>
  <si>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</si>
  <si>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</si>
  <si>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</si>
  <si>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</si>
  <si>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</si>
  <si>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</si>
  <si>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</si>
  <si>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</si>
  <si>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</si>
  <si>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</si>
  <si>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</si>
  <si>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</si>
  <si>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</si>
  <si>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</si>
  <si>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</si>
  <si>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</si>
  <si>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</si>
  <si>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</si>
  <si>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</si>
  <si>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</si>
  <si>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</si>
  <si>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</si>
  <si>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</si>
  <si>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</si>
  <si>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</si>
  <si>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</si>
  <si>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</si>
  <si>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</si>
  <si>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</si>
  <si>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</si>
  <si>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</si>
  <si>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</si>
  <si>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</si>
  <si>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</si>
  <si>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</si>
  <si>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</si>
  <si>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</si>
  <si>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</si>
  <si>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</si>
  <si>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</si>
  <si>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</si>
  <si>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</si>
  <si>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</si>
  <si>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</si>
  <si>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</si>
  <si>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</si>
  <si>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</si>
  <si>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</si>
  <si>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</si>
  <si>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</si>
  <si>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</si>
  <si>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</si>
  <si>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</si>
  <si>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</si>
  <si>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</si>
  <si>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</si>
  <si>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</si>
  <si>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</si>
  <si>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</si>
  <si>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</si>
  <si>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</si>
  <si>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</si>
  <si>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</si>
  <si>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</si>
  <si>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</si>
  <si>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</si>
  <si>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</si>
  <si>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</si>
  <si>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</si>
  <si>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</si>
  <si>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</si>
  <si>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</si>
  <si>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</si>
  <si>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</si>
  <si>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</si>
  <si>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</si>
  <si>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</si>
  <si>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</si>
  <si>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</si>
  <si>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</si>
  <si>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</si>
  <si>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</si>
  <si>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</si>
  <si>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</si>
  <si>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</si>
  <si>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</si>
  <si>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</si>
  <si>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</si>
  <si>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</si>
  <si>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</si>
  <si>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</si>
  <si>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</si>
  <si>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</si>
  <si>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</si>
  <si>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</si>
  <si>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</si>
  <si>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</si>
  <si>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</si>
  <si>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</si>
  <si>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</si>
  <si>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</si>
  <si>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</si>
  <si>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</si>
  <si>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</si>
  <si>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</si>
  <si>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</si>
  <si>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</si>
  <si>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</si>
  <si>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</si>
  <si>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</si>
  <si>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</si>
  <si>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</si>
  <si>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</si>
  <si>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</si>
  <si>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</si>
  <si>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</si>
  <si>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</si>
  <si>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</si>
  <si>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</si>
  <si>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</si>
  <si>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</si>
  <si>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</si>
  <si>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</si>
  <si>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</si>
  <si>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</si>
  <si>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</si>
  <si>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</si>
  <si>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</si>
  <si>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</si>
  <si>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</si>
  <si>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</si>
  <si>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</si>
  <si>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</si>
  <si>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</si>
  <si>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</si>
  <si>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</si>
  <si>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</si>
  <si>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</si>
  <si>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</si>
  <si>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</si>
  <si>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</si>
  <si>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</si>
  <si>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</si>
  <si>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</si>
  <si>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</si>
  <si>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</si>
  <si>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</si>
  <si>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</si>
  <si>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</si>
  <si>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</si>
  <si>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</si>
  <si>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</si>
  <si>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</si>
  <si>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</si>
  <si>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</si>
  <si>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</si>
  <si>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</si>
  <si>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</si>
  <si>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</si>
  <si>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</si>
  <si>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</si>
  <si>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</si>
  <si>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</si>
  <si>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</si>
  <si>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</si>
  <si>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</si>
  <si>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</si>
  <si>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</si>
  <si>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</si>
  <si>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</si>
  <si>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</si>
  <si>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</si>
  <si>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</si>
  <si>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</si>
  <si>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</si>
  <si>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</si>
  <si>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</si>
  <si>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</si>
  <si>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</si>
  <si>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</si>
  <si>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</si>
  <si>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</si>
  <si>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</si>
  <si>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</si>
  <si>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</si>
  <si>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</si>
  <si>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</si>
  <si>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</si>
  <si>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</si>
  <si>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</si>
  <si>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</si>
  <si>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</si>
  <si>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</si>
  <si>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</si>
  <si>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</si>
  <si>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</si>
  <si>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</si>
  <si>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</si>
  <si>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</si>
  <si>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</si>
  <si>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</si>
  <si>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</si>
  <si>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</si>
  <si>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</si>
  <si>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</si>
  <si>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</si>
  <si>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</si>
  <si>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</si>
  <si>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</si>
  <si>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</si>
  <si>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</si>
  <si>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</si>
  <si>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</si>
  <si>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</si>
  <si>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</si>
  <si>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</si>
  <si>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</si>
  <si>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</si>
  <si>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</si>
  <si>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</si>
  <si>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</si>
  <si>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</si>
  <si>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</si>
  <si>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</si>
  <si>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</si>
  <si>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</si>
  <si>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</si>
  <si>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</si>
  <si>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</si>
  <si>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</si>
  <si>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</si>
  <si>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</si>
  <si>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</si>
  <si>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</si>
  <si>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</si>
  <si>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</si>
  <si>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</si>
  <si>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</si>
  <si>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</si>
  <si>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</si>
  <si>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</si>
  <si>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</si>
  <si>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</si>
  <si>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</si>
  <si>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</si>
  <si>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</si>
  <si>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</si>
  <si>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</si>
  <si>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</si>
  <si>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</si>
  <si>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</si>
  <si>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</si>
  <si>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</si>
  <si>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</si>
  <si>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</si>
  <si>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</si>
  <si>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</si>
  <si>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</si>
  <si>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</si>
  <si>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</si>
  <si>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</si>
  <si>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</si>
  <si>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</si>
  <si>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</si>
  <si>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</si>
  <si>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</si>
  <si>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</si>
  <si>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</si>
  <si>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</si>
  <si>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</si>
  <si>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</si>
  <si>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</si>
  <si>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</si>
  <si>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</si>
  <si>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</si>
  <si>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</si>
  <si>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</si>
  <si>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</si>
  <si>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</si>
  <si>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</si>
  <si>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</si>
  <si>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</si>
  <si>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</si>
  <si>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</si>
  <si>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</si>
  <si>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</si>
  <si>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</si>
  <si>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</si>
  <si>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</si>
  <si>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</si>
  <si>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</si>
  <si>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</si>
  <si>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</si>
  <si>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</si>
  <si>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</si>
  <si>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</si>
  <si>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</si>
  <si>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</si>
  <si>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</si>
  <si>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</si>
  <si>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</si>
  <si>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</si>
  <si>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</si>
  <si>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</si>
  <si>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</si>
  <si>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</si>
  <si>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</si>
  <si>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</si>
  <si>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</si>
  <si>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</si>
  <si>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</si>
  <si>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</si>
  <si>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</si>
  <si>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</si>
  <si>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</si>
  <si>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</si>
  <si>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</si>
  <si>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</si>
  <si>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</si>
  <si>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</si>
  <si>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</si>
  <si>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</si>
  <si>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</si>
  <si>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</si>
  <si>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</si>
  <si>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</si>
  <si>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</si>
  <si>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</si>
  <si>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</si>
  <si>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</si>
  <si>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</si>
  <si>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</si>
  <si>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</si>
  <si>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</si>
  <si>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</si>
  <si>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</si>
  <si>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</si>
  <si>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</si>
  <si>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</si>
  <si>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</si>
  <si>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</si>
  <si>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</si>
  <si>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</si>
  <si>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</si>
  <si>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</si>
  <si>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</si>
  <si>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</si>
  <si>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</si>
  <si>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</si>
  <si>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</si>
  <si>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</si>
  <si>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</si>
  <si>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</si>
  <si>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</si>
  <si>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</si>
  <si>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</si>
  <si>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</si>
  <si>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</si>
  <si>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</si>
  <si>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</si>
  <si>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</si>
  <si>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</si>
  <si>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</si>
  <si>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</si>
  <si>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</si>
  <si>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</si>
  <si>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</si>
  <si>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</si>
  <si>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</si>
  <si>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</si>
  <si>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</si>
  <si>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</si>
  <si>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</si>
  <si>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</si>
  <si>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</si>
  <si>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</si>
  <si>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</si>
  <si>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</si>
  <si>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</si>
  <si>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</si>
  <si>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</si>
  <si>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</si>
  <si>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</si>
  <si>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</si>
  <si>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</si>
  <si>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</si>
  <si>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</si>
  <si>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</si>
  <si>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</si>
  <si>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</si>
  <si>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</si>
  <si>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</si>
  <si>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</si>
  <si>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</si>
  <si>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</si>
  <si>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</si>
  <si>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</si>
  <si>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</si>
  <si>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</si>
  <si>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</si>
  <si>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</si>
  <si>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</si>
  <si>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</si>
  <si>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</si>
  <si>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</si>
  <si>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</si>
  <si>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</si>
  <si>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</si>
  <si>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</si>
  <si>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</si>
  <si>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</si>
  <si>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</si>
  <si>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</si>
  <si>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</si>
  <si>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</si>
  <si>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</si>
  <si>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</si>
  <si>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</si>
  <si>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</si>
  <si>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</si>
  <si>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</si>
  <si>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</si>
  <si>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</si>
  <si>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</si>
  <si>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</si>
  <si>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</si>
  <si>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</si>
  <si>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</si>
  <si>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</si>
  <si>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</si>
  <si>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</si>
  <si>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</si>
  <si>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</si>
  <si>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</si>
  <si>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</si>
  <si>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</si>
  <si>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</si>
  <si>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</si>
  <si>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</si>
  <si>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</si>
  <si>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</si>
  <si>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</si>
  <si>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</si>
  <si>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</si>
  <si>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</si>
  <si>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</si>
  <si>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</si>
  <si>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</si>
  <si>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</si>
  <si>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</si>
  <si>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</si>
  <si>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</si>
  <si>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</si>
  <si>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</si>
  <si>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</si>
  <si>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</si>
  <si>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</si>
  <si>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</si>
  <si>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</si>
  <si>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</si>
  <si>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</si>
  <si>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</si>
  <si>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</si>
  <si>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</si>
  <si>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</si>
  <si>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</si>
  <si>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</si>
  <si>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</si>
  <si>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</si>
  <si>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</si>
  <si>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</si>
  <si>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</si>
  <si>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</si>
  <si>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</si>
  <si>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</si>
  <si>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</si>
  <si>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</si>
  <si>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</si>
  <si>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</si>
  <si>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</si>
  <si>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</si>
  <si>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</si>
  <si>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</si>
  <si>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</si>
  <si>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</si>
  <si>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</si>
  <si>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</si>
  <si>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</si>
  <si>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</si>
  <si>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</si>
  <si>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</si>
  <si>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</si>
  <si>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</si>
  <si>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</si>
  <si>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</si>
  <si>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</si>
  <si>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</si>
  <si>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</si>
  <si>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</si>
  <si>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</si>
  <si>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</si>
  <si>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</si>
  <si>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</si>
  <si>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</si>
  <si>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</si>
  <si>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</si>
  <si>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</si>
  <si>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</si>
  <si>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</si>
  <si>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</si>
  <si>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</si>
  <si>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</si>
  <si>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</si>
  <si>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</si>
  <si>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</si>
  <si>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</si>
  <si>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</si>
  <si>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</si>
  <si>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</si>
  <si>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</si>
  <si>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</si>
  <si>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</si>
  <si>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</si>
  <si>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</si>
  <si>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</si>
  <si>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</si>
  <si>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</si>
  <si>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</si>
  <si>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</si>
  <si>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</si>
  <si>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</si>
  <si>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</si>
  <si>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</si>
  <si>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</si>
  <si>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</si>
  <si>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</si>
  <si>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</si>
  <si>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</si>
  <si>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</si>
  <si>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</si>
  <si>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</si>
  <si>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</si>
  <si>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</si>
  <si>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</si>
  <si>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</si>
  <si>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</si>
  <si>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</si>
  <si>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</si>
  <si>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</si>
  <si>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</si>
  <si>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</si>
  <si>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</si>
  <si>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</si>
  <si>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</si>
  <si>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</si>
  <si>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</si>
  <si>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</si>
  <si>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</si>
  <si>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</si>
  <si>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</si>
  <si>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</si>
  <si>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</si>
  <si>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</si>
  <si>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</si>
  <si>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</si>
  <si>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</si>
  <si>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</si>
  <si>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</si>
  <si>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</si>
  <si>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</si>
  <si>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</si>
  <si>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</si>
  <si>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</si>
  <si>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</si>
  <si>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</si>
  <si>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</si>
  <si>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</si>
  <si>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</si>
  <si>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</si>
  <si>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</si>
  <si>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</si>
  <si>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</si>
  <si>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</si>
  <si>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</si>
  <si>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</si>
  <si>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</si>
  <si>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</si>
  <si>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</si>
  <si>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</si>
  <si>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</si>
  <si>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</si>
  <si>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</si>
  <si>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</si>
  <si>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</si>
  <si>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</si>
  <si>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</si>
  <si>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</si>
  <si>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</si>
  <si>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</si>
  <si>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</si>
  <si>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</si>
  <si>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</si>
  <si>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</si>
  <si>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</si>
  <si>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</si>
  <si>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</si>
  <si>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</si>
  <si>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</si>
  <si>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</si>
  <si>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</si>
  <si>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</si>
  <si>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</si>
  <si>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</si>
  <si>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</si>
  <si>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</si>
  <si>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</si>
  <si>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</si>
  <si>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</si>
  <si>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</si>
  <si>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</si>
  <si>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</si>
  <si>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</si>
  <si>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</si>
  <si>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</si>
  <si>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</si>
  <si>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</si>
  <si>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</si>
  <si>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</si>
  <si>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</si>
  <si>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</si>
  <si>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</si>
  <si>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</si>
  <si>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</si>
  <si>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</si>
  <si>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</si>
  <si>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</si>
  <si>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</si>
  <si>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</si>
  <si>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</si>
  <si>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</si>
  <si>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</si>
  <si>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</si>
  <si>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</si>
  <si>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</si>
  <si>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</si>
  <si>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</si>
  <si>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</si>
  <si>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</si>
  <si>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</si>
  <si>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</si>
  <si>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</si>
  <si>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</si>
  <si>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</si>
  <si>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</si>
  <si>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</si>
  <si>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</si>
  <si>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</si>
  <si>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</si>
  <si>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</si>
  <si>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</si>
  <si>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</si>
  <si>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</si>
  <si>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</si>
  <si>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</si>
  <si>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</si>
  <si>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</si>
  <si>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</si>
  <si>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</si>
  <si>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</si>
  <si>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</si>
  <si>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</si>
  <si>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</si>
  <si>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</si>
  <si>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</si>
  <si>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</si>
  <si>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</si>
  <si>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</si>
  <si>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</si>
  <si>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</si>
  <si>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</si>
  <si>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</si>
  <si>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</si>
  <si>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</si>
  <si>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</si>
  <si>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</si>
  <si>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</si>
  <si>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</si>
  <si>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</si>
  <si>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</si>
  <si>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</si>
  <si>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</si>
  <si>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</si>
  <si>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</si>
  <si>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</si>
  <si>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</si>
  <si>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</si>
  <si>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</si>
  <si>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</si>
  <si>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</si>
  <si>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</si>
  <si>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</si>
  <si>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</si>
  <si>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</si>
  <si>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</si>
  <si>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</si>
  <si>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</si>
  <si>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</si>
  <si>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</si>
  <si>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</si>
  <si>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</si>
  <si>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</si>
  <si>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</si>
  <si>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</si>
  <si>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</si>
  <si>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</si>
  <si>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</si>
  <si>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</si>
  <si>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</si>
  <si>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</si>
  <si>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</si>
  <si>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</si>
  <si>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</si>
  <si>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</si>
  <si>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</si>
  <si>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</si>
  <si>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</si>
  <si>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</si>
  <si>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</si>
  <si>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</si>
  <si>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</si>
  <si>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</si>
  <si>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</si>
  <si>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</si>
  <si>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</si>
  <si>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</si>
  <si>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</si>
  <si>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</si>
  <si>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</si>
  <si>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</si>
  <si>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</si>
  <si>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</si>
  <si>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</si>
  <si>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</si>
  <si>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</si>
  <si>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</si>
  <si>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</si>
  <si>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</si>
  <si>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</si>
  <si>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</si>
  <si>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</si>
  <si>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</si>
  <si>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</si>
  <si>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</si>
  <si>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</si>
  <si>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</si>
  <si>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</si>
  <si>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</si>
  <si>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</si>
  <si>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</si>
  <si>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</si>
  <si>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</si>
  <si>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</si>
  <si>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</si>
  <si>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</si>
  <si>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</si>
  <si>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</si>
  <si>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</si>
  <si>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</si>
  <si>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</si>
  <si>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</si>
  <si>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</si>
  <si>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</si>
  <si>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</si>
  <si>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</si>
  <si>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</si>
  <si>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</si>
  <si>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</si>
  <si>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</si>
  <si>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</si>
  <si>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</si>
  <si>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</si>
  <si>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</si>
  <si>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</si>
  <si>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</si>
  <si>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</si>
  <si>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</si>
  <si>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</si>
  <si>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</si>
  <si>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</si>
  <si>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</si>
  <si>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</si>
  <si>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</si>
  <si>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</si>
  <si>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</si>
  <si>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</si>
  <si>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</si>
  <si>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</si>
  <si>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</si>
  <si>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</si>
  <si>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</si>
  <si>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</si>
  <si>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</si>
  <si>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</si>
  <si>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</si>
  <si>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</si>
  <si>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</si>
  <si>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</si>
  <si>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</si>
  <si>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</si>
  <si>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</si>
  <si>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</si>
  <si>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</si>
  <si>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</si>
  <si>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</si>
  <si>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</si>
  <si>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</si>
  <si>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</si>
  <si>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</si>
  <si>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</si>
  <si>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</si>
  <si>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</si>
  <si>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</si>
  <si>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</si>
  <si>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</si>
  <si>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</si>
  <si>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</si>
  <si>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</si>
  <si>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</si>
  <si>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</si>
  <si>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</si>
  <si>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</si>
  <si>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</si>
  <si>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</si>
  <si>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</si>
  <si>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</si>
  <si>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</si>
  <si>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</si>
  <si>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</si>
  <si>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</si>
  <si>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</si>
  <si>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</si>
  <si>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</si>
  <si>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</si>
  <si>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</si>
  <si>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</si>
  <si>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</si>
  <si>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</si>
  <si>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</si>
  <si>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</si>
  <si>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</si>
  <si>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</si>
  <si>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</si>
  <si>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</si>
  <si>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</si>
  <si>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</si>
  <si>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</si>
  <si>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</si>
  <si>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</si>
  <si>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</si>
  <si>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</si>
  <si>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</si>
  <si>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</si>
  <si>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</si>
  <si>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</si>
  <si>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</si>
  <si>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</si>
  <si>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</si>
  <si>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</si>
  <si>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</si>
  <si>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</si>
  <si>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</si>
  <si>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</si>
  <si>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</si>
  <si>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</si>
  <si>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</si>
  <si>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</si>
  <si>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</si>
  <si>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</si>
  <si>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</si>
  <si>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</si>
  <si>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</si>
  <si>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</si>
  <si>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</si>
  <si>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</si>
  <si>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</si>
  <si>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</si>
  <si>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</si>
  <si>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</si>
  <si>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</si>
  <si>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</si>
  <si>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</si>
  <si>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</si>
  <si>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</si>
  <si>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</si>
  <si>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</si>
  <si>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</si>
  <si>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</si>
  <si>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</si>
  <si>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</si>
  <si>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</si>
  <si>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</si>
  <si>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</si>
  <si>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</si>
  <si>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</si>
  <si>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</si>
  <si>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</si>
  <si>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</si>
  <si>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</si>
  <si>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</si>
  <si>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</si>
  <si>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</si>
  <si>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</si>
  <si>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</si>
  <si>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</si>
  <si>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</si>
  <si>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</si>
  <si>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</si>
  <si>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</si>
  <si>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</si>
  <si>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</si>
  <si>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</si>
  <si>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</si>
  <si>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</si>
  <si>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</si>
  <si>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</si>
  <si>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</si>
  <si>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</si>
  <si>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</si>
  <si>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</si>
  <si>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</si>
  <si>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</si>
  <si>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</si>
  <si>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</si>
  <si>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</si>
  <si>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</si>
  <si>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</si>
  <si>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</si>
  <si>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</si>
  <si>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</si>
  <si>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</si>
  <si>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</si>
  <si>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</si>
  <si>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</si>
  <si>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</si>
  <si>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</si>
  <si>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</si>
  <si>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</si>
  <si>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</si>
  <si>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</si>
  <si>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</si>
  <si>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</si>
  <si>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</si>
  <si>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</si>
  <si>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</si>
  <si>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</si>
  <si>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</si>
  <si>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</si>
  <si>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</si>
  <si>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</si>
  <si>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</si>
  <si>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</si>
  <si>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</si>
  <si>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</si>
  <si>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</si>
  <si>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</si>
  <si>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</si>
  <si>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</si>
  <si>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</si>
  <si>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</si>
  <si>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</si>
  <si>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</si>
  <si>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</si>
  <si>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</si>
  <si>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</si>
  <si>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</si>
  <si>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</si>
  <si>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</si>
  <si>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</si>
  <si>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</si>
  <si>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</si>
  <si>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</si>
  <si>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</si>
  <si>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</si>
  <si>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</si>
  <si>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</si>
  <si>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</si>
  <si>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</si>
  <si>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</si>
  <si>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</si>
  <si>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</si>
  <si>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</si>
  <si>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</si>
  <si>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</si>
  <si>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</si>
  <si>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</si>
  <si>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</si>
  <si>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</si>
  <si>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</si>
  <si>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</si>
  <si>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</si>
  <si>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</si>
  <si>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</si>
  <si>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</si>
  <si>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</si>
  <si>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</si>
  <si>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</si>
  <si>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</si>
  <si>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</si>
  <si>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</si>
  <si>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</si>
  <si>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</si>
  <si>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</si>
  <si>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</si>
  <si>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</si>
  <si>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</si>
  <si>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</si>
  <si>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</si>
  <si>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</si>
  <si>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</si>
  <si>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</si>
  <si>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</si>
  <si>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</si>
  <si>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</si>
  <si>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</si>
  <si>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</si>
  <si>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</si>
  <si>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</si>
  <si>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</si>
  <si>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</si>
  <si>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</si>
  <si>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</si>
  <si>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</si>
  <si>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</si>
  <si>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</si>
  <si>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</si>
  <si>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</si>
  <si>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</si>
  <si>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</si>
  <si>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</si>
  <si>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</si>
  <si>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</si>
  <si>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</si>
  <si>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</si>
  <si>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</si>
  <si>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</si>
  <si>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</si>
  <si>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</si>
  <si>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</si>
  <si>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</si>
  <si>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</si>
  <si>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</si>
  <si>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</si>
  <si>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</si>
  <si>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</si>
  <si>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</si>
  <si>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</si>
  <si>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</si>
  <si>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</si>
  <si>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</si>
  <si>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</si>
  <si>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</si>
  <si>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</si>
  <si>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</si>
  <si>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</si>
  <si>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</si>
  <si>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</si>
  <si>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</si>
  <si>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</si>
  <si>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</si>
  <si>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</si>
  <si>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</si>
  <si>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</si>
  <si>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</si>
  <si>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</si>
  <si>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</si>
  <si>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</si>
  <si>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</si>
  <si>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</si>
  <si>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</si>
  <si>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</si>
  <si>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</si>
  <si>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</si>
  <si>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</si>
  <si>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</si>
  <si>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</si>
  <si>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</si>
  <si>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</si>
  <si>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</si>
  <si>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</si>
  <si>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</si>
  <si>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</si>
  <si>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</si>
  <si>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</si>
  <si>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</si>
  <si>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</si>
  <si>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</si>
  <si>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</si>
  <si>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</si>
  <si>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</si>
  <si>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</si>
  <si>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</si>
  <si>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</si>
  <si>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</si>
  <si>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</si>
  <si>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</si>
  <si>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</si>
  <si>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</si>
  <si>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</si>
  <si>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</si>
  <si>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</si>
  <si>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</si>
  <si>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</si>
  <si>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</si>
  <si>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</si>
  <si>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</si>
  <si>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</si>
  <si>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</si>
  <si>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</si>
  <si>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</si>
  <si>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</si>
  <si>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</si>
  <si>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</si>
  <si>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</si>
  <si>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</si>
  <si>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</si>
  <si>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</si>
  <si>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</si>
  <si>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</si>
  <si>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</si>
  <si>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</si>
  <si>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</si>
  <si>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</si>
  <si>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</si>
  <si>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</si>
  <si>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</si>
  <si>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</si>
  <si>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</si>
  <si>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</si>
  <si>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</si>
  <si>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</si>
  <si>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</si>
  <si>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</si>
  <si>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</si>
  <si>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</si>
  <si>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</si>
  <si>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</si>
  <si>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</si>
  <si>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</si>
  <si>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</si>
  <si>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</si>
  <si>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</si>
  <si>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</si>
  <si>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</si>
  <si>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</si>
  <si>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</si>
  <si>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</si>
  <si>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</si>
  <si>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</si>
  <si>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</si>
  <si>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</si>
  <si>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</si>
  <si>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</si>
  <si>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</si>
  <si>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</si>
  <si>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</si>
  <si>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</si>
  <si>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</si>
  <si>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</si>
  <si>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</si>
  <si>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</si>
  <si>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</si>
  <si>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</si>
  <si>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</si>
  <si>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</si>
  <si>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</si>
  <si>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</si>
  <si>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</si>
  <si>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</si>
  <si>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</si>
  <si>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</si>
  <si>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</si>
  <si>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</si>
  <si>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</si>
  <si>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</si>
  <si>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</si>
  <si>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</si>
  <si>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</si>
  <si>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</si>
  <si>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</si>
  <si>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</si>
  <si>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</si>
  <si>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</si>
  <si>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</si>
  <si>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</si>
  <si>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</si>
  <si>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</si>
  <si>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</si>
  <si>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</si>
  <si>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</si>
  <si>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</si>
  <si>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</si>
  <si>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</si>
  <si>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</si>
  <si>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</si>
  <si>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</si>
  <si>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</si>
  <si>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</si>
  <si>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</si>
  <si>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</si>
  <si>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</si>
  <si>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</si>
  <si>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</si>
  <si>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</si>
  <si>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</si>
  <si>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</si>
  <si>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</si>
  <si>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</si>
  <si>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</si>
  <si>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</si>
  <si>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</si>
  <si>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</si>
  <si>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</si>
  <si>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</si>
  <si>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</si>
  <si>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</si>
  <si>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</si>
  <si>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</si>
  <si>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</si>
  <si>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</si>
  <si>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</si>
  <si>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</si>
  <si>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</si>
  <si>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</si>
  <si>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</si>
  <si>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</si>
  <si>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</si>
  <si>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</si>
  <si>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</si>
  <si>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</si>
  <si>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</si>
  <si>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</si>
  <si>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</si>
  <si>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</si>
  <si>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</si>
  <si>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</si>
  <si>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</si>
  <si>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</si>
  <si>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</si>
  <si>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</si>
  <si>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</si>
  <si>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</si>
  <si>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</si>
  <si>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</si>
  <si>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</si>
  <si>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</si>
  <si>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</si>
  <si>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</si>
  <si>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</si>
  <si>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</si>
  <si>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</si>
  <si>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</si>
  <si>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</si>
  <si>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</si>
  <si>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</si>
  <si>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</si>
  <si>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</si>
  <si>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</si>
  <si>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</si>
  <si>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</si>
  <si>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</si>
  <si>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</si>
  <si>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</si>
  <si>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</si>
  <si>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</si>
  <si>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</si>
  <si>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</si>
  <si>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</si>
  <si>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</si>
  <si>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</si>
  <si>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</si>
  <si>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</si>
  <si>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</si>
  <si>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</si>
  <si>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</si>
  <si>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</si>
  <si>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</si>
  <si>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</si>
  <si>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</si>
  <si>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</si>
  <si>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</si>
  <si>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</si>
  <si>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</si>
  <si>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</si>
  <si>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</si>
  <si>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</si>
  <si>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</si>
  <si>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</si>
  <si>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</si>
  <si>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</si>
  <si>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</si>
  <si>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</si>
  <si>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</si>
  <si>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</si>
  <si>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</si>
  <si>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</si>
  <si>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</si>
  <si>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</si>
  <si>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</si>
  <si>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</si>
  <si>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</si>
  <si>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</si>
  <si>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</si>
  <si>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</si>
  <si>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</si>
  <si>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</si>
  <si>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</si>
  <si>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</si>
  <si>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</si>
  <si>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</si>
  <si>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</si>
  <si>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</si>
  <si>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</si>
  <si>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</si>
  <si>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</si>
  <si>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</si>
  <si>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</si>
  <si>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</si>
  <si>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</si>
  <si>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</si>
  <si>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</si>
  <si>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</si>
  <si>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</si>
  <si>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</si>
  <si>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</si>
  <si>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</si>
  <si>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</si>
  <si>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</si>
  <si>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</si>
  <si>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</si>
  <si>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</si>
  <si>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</si>
  <si>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</si>
  <si>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</si>
  <si>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</si>
  <si>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</si>
  <si>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</si>
  <si>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</si>
  <si>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</si>
  <si>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</si>
  <si>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</si>
  <si>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</si>
  <si>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</si>
  <si>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</si>
  <si>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</si>
  <si>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</si>
  <si>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</si>
  <si>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</si>
  <si>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</si>
  <si>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</si>
  <si>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</si>
  <si>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</si>
  <si>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</si>
  <si>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</si>
  <si>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</si>
  <si>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</si>
  <si>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</si>
  <si>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</si>
  <si>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</si>
  <si>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</si>
  <si>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</si>
  <si>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</si>
  <si>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</si>
  <si>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</si>
  <si>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</si>
  <si>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</si>
  <si>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</si>
  <si>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</si>
  <si>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</si>
  <si>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</si>
  <si>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</si>
  <si>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</si>
  <si>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</si>
  <si>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</si>
  <si>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</si>
  <si>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</si>
  <si>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</si>
  <si>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</si>
  <si>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</si>
  <si>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</si>
  <si>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</si>
  <si>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</si>
  <si>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</si>
  <si>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</si>
  <si>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</si>
  <si>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</si>
  <si>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</si>
  <si>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</si>
  <si>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</si>
  <si>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</si>
  <si>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</si>
  <si>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</si>
  <si>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</si>
  <si>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</si>
  <si>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</si>
  <si>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</si>
  <si>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</si>
  <si>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</si>
  <si>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</si>
  <si>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</si>
  <si>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</si>
  <si>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</si>
  <si>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</si>
  <si>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</si>
  <si>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</si>
  <si>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</si>
  <si>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</si>
  <si>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</si>
  <si>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</si>
  <si>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</si>
  <si>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</si>
  <si>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</si>
  <si>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</si>
  <si>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</si>
  <si>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</si>
  <si>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</si>
  <si>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</si>
  <si>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</si>
  <si>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</si>
  <si>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</si>
  <si>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</si>
  <si>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</si>
  <si>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</si>
  <si>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</si>
  <si>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</si>
  <si>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</si>
  <si>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</si>
  <si>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</si>
  <si>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</si>
  <si>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</si>
  <si>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</si>
  <si>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</si>
  <si>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</si>
  <si>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</si>
  <si>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</si>
  <si>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</si>
  <si>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</si>
  <si>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</si>
  <si>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</si>
  <si>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</si>
  <si>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</si>
  <si>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</si>
  <si>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</si>
  <si>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</si>
  <si>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</si>
  <si>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</si>
  <si>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</si>
  <si>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</si>
  <si>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</si>
  <si>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</si>
  <si>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</si>
  <si>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</si>
  <si>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</si>
  <si>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</si>
  <si>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</si>
  <si>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</si>
  <si>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</si>
  <si>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</si>
  <si>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</si>
  <si>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</si>
  <si>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</si>
  <si>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</si>
  <si>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</si>
  <si>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</si>
  <si>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</si>
  <si>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</si>
  <si>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</si>
  <si>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</si>
  <si>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</si>
  <si>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</si>
  <si>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</si>
  <si>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</si>
  <si>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</si>
  <si>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</si>
  <si>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</si>
  <si>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</si>
  <si>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</si>
  <si>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</si>
  <si>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</si>
  <si>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</si>
  <si>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</si>
  <si>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</si>
  <si>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</si>
  <si>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</si>
  <si>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</si>
  <si>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</si>
  <si>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</si>
  <si>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</si>
  <si>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</si>
  <si>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</si>
  <si>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</si>
  <si>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</si>
  <si>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</si>
  <si>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</si>
  <si>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</si>
  <si>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</si>
  <si>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</si>
  <si>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</si>
  <si>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</si>
  <si>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</si>
  <si>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</si>
  <si>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</si>
  <si>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</si>
  <si>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</si>
  <si>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</si>
  <si>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</si>
  <si>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</si>
  <si>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</si>
  <si>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</si>
  <si>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</si>
  <si>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</si>
  <si>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</si>
  <si>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</si>
  <si>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</si>
  <si>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</si>
  <si>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</si>
  <si>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</si>
  <si>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</si>
  <si>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</si>
  <si>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</si>
  <si>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</si>
  <si>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</si>
  <si>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</si>
  <si>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</si>
  <si>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</si>
  <si>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</si>
  <si>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</si>
  <si>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</si>
  <si>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</si>
  <si>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</si>
  <si>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</si>
  <si>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</si>
  <si>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</si>
  <si>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</si>
  <si>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</si>
  <si>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</si>
  <si>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</si>
  <si>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</si>
  <si>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</si>
  <si>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</si>
  <si>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</si>
  <si>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</si>
  <si>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</si>
  <si>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</si>
  <si>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</si>
  <si>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</si>
  <si>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</si>
  <si>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</si>
  <si>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</si>
  <si>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</si>
  <si>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</si>
  <si>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</si>
  <si>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</si>
  <si>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</si>
  <si>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</si>
  <si>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</si>
  <si>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</si>
  <si>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</si>
  <si>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</si>
  <si>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</si>
  <si>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</si>
  <si>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</si>
  <si>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</si>
  <si>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</si>
  <si>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</si>
  <si>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</si>
  <si>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</si>
  <si>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</si>
  <si>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</si>
  <si>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</si>
  <si>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</si>
  <si>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</si>
  <si>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</si>
  <si>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</si>
  <si>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</si>
  <si>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</si>
  <si>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</si>
  <si>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</si>
  <si>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</si>
  <si>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</si>
  <si>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</si>
  <si>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</si>
  <si>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</si>
  <si>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</si>
  <si>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</si>
  <si>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</si>
  <si>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</si>
  <si>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</si>
  <si>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</si>
  <si>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</si>
  <si>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</si>
  <si>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</si>
  <si>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</si>
  <si>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</si>
  <si>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</si>
  <si>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</si>
  <si>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</si>
  <si>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</si>
  <si>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</si>
  <si>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</si>
  <si>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</si>
  <si>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</si>
  <si>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</si>
  <si>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</si>
  <si>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</si>
  <si>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</si>
  <si>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</si>
  <si>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</si>
  <si>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</si>
  <si>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</si>
  <si>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</si>
  <si>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</si>
  <si>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</si>
  <si>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</si>
  <si>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</si>
  <si>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</si>
  <si>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</si>
  <si>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</si>
  <si>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</si>
  <si>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</si>
  <si>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</si>
  <si>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</si>
  <si>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</si>
  <si>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</si>
  <si>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</si>
  <si>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</si>
  <si>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</si>
  <si>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</si>
  <si>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</si>
  <si>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</si>
  <si>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</si>
  <si>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</si>
  <si>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</si>
  <si>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</si>
  <si>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</si>
  <si>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</si>
  <si>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</si>
  <si>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</si>
  <si>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</si>
  <si>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</si>
  <si>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</si>
  <si>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</si>
  <si>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</si>
  <si>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</si>
  <si>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</si>
  <si>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</si>
  <si>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</si>
  <si>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</si>
  <si>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</si>
  <si>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</si>
  <si>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</si>
  <si>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</si>
  <si>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</si>
  <si>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</si>
  <si>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</si>
  <si>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</si>
  <si>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</si>
  <si>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</si>
  <si>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</si>
  <si>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</si>
  <si>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</si>
  <si>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</si>
  <si>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</si>
  <si>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</si>
  <si>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</si>
  <si>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</si>
  <si>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</si>
  <si>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</si>
  <si>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</si>
  <si>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</si>
  <si>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</si>
  <si>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</si>
  <si>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</si>
  <si>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</si>
  <si>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</si>
  <si>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</si>
  <si>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</si>
  <si>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</si>
  <si>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</si>
  <si>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</si>
  <si>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</si>
  <si>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</si>
  <si>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</si>
  <si>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</si>
  <si>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</si>
  <si>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</si>
  <si>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</si>
  <si>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</si>
  <si>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</si>
  <si>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</si>
  <si>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</si>
  <si>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</si>
  <si>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</si>
  <si>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</si>
  <si>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</si>
  <si>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</si>
  <si>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</si>
  <si>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</si>
  <si>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</si>
  <si>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</si>
  <si>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</si>
  <si>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</si>
  <si>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</si>
  <si>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</si>
  <si>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</si>
  <si>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</si>
  <si>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</si>
  <si>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</si>
  <si>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</si>
  <si>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</si>
  <si>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</si>
  <si>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</si>
  <si>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</si>
  <si>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</si>
  <si>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</si>
  <si>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</si>
  <si>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</si>
  <si>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</si>
  <si>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</si>
  <si>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</si>
  <si>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</si>
  <si>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</si>
  <si>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</si>
  <si>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</si>
  <si>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</si>
  <si>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</si>
  <si>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</si>
  <si>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</si>
  <si>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</si>
  <si>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</si>
  <si>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</si>
  <si>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</si>
  <si>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</si>
  <si>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</si>
  <si>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</si>
  <si>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</si>
  <si>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</si>
  <si>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</si>
  <si>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</si>
  <si>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</si>
  <si>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</si>
  <si>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</si>
  <si>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</si>
  <si>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</si>
  <si>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</si>
  <si>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</si>
  <si>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</si>
  <si>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</si>
  <si>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</si>
  <si>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</si>
  <si>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</si>
  <si>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</si>
  <si>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</si>
  <si>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</si>
  <si>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</si>
  <si>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</si>
  <si>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</si>
  <si>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</si>
  <si>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</si>
  <si>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</si>
  <si>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</si>
  <si>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</si>
  <si>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</si>
  <si>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</si>
  <si>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</si>
  <si>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</si>
  <si>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</si>
  <si>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</si>
  <si>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</si>
  <si>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</si>
  <si>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</si>
  <si>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</si>
  <si>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</si>
  <si>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</si>
  <si>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</si>
  <si>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</si>
  <si>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</si>
  <si>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</si>
  <si>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</si>
  <si>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</si>
  <si>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</si>
  <si>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</si>
  <si>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</si>
  <si>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</si>
  <si>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</si>
  <si>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</si>
  <si>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</si>
  <si>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</si>
  <si>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</si>
  <si>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</si>
  <si>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</si>
  <si>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</si>
  <si>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</si>
  <si>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</si>
  <si>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</si>
  <si>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</si>
  <si>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</si>
  <si>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</si>
  <si>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</si>
  <si>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</si>
  <si>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</si>
  <si>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</si>
  <si>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</si>
  <si>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</si>
  <si>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</si>
  <si>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</si>
  <si>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</si>
  <si>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</si>
  <si>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</si>
  <si>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</si>
  <si>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</si>
  <si>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</si>
  <si>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</si>
  <si>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</si>
  <si>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</si>
  <si>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</si>
  <si>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</si>
  <si>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</si>
  <si>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</si>
  <si>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</si>
  <si>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</si>
  <si>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</si>
  <si>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</si>
  <si>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</si>
  <si>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</si>
  <si>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</si>
  <si>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</si>
  <si>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</si>
  <si>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</si>
  <si>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</si>
  <si>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</si>
  <si>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</si>
  <si>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</si>
  <si>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</si>
  <si>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</si>
  <si>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</si>
  <si>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</si>
  <si>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</si>
  <si>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</si>
  <si>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</si>
  <si>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</si>
  <si>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</si>
  <si>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</si>
  <si>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</si>
  <si>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</si>
  <si>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</si>
  <si>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</si>
  <si>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</si>
  <si>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</si>
  <si>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</si>
  <si>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</si>
  <si>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</si>
  <si>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</si>
  <si>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</si>
  <si>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</si>
  <si>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</si>
  <si>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</si>
  <si>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</si>
  <si>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</si>
  <si>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</si>
  <si>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</si>
  <si>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</si>
  <si>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</si>
  <si>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</si>
  <si>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</si>
  <si>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</si>
  <si>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</si>
  <si>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</si>
  <si>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</si>
  <si>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</si>
  <si>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</si>
  <si>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</si>
  <si>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</si>
  <si>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</si>
  <si>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</si>
  <si>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</si>
  <si>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</si>
  <si>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</si>
  <si>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</si>
  <si>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</si>
  <si>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</si>
  <si>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</si>
  <si>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</si>
  <si>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</si>
  <si>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</si>
  <si>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</si>
  <si>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</si>
  <si>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</si>
  <si>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</si>
  <si>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</si>
  <si>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</si>
  <si>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</si>
  <si>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</si>
  <si>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</si>
  <si>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</si>
  <si>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</si>
  <si>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</si>
  <si>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</si>
  <si>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</si>
  <si>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</si>
  <si>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</si>
  <si>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</si>
  <si>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</si>
  <si>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</si>
  <si>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</si>
  <si>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</si>
  <si>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</si>
  <si>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</si>
  <si>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</si>
  <si>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</si>
  <si>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</si>
  <si>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</si>
  <si>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</si>
  <si>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</si>
  <si>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</si>
  <si>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</si>
  <si>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</si>
  <si>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</si>
  <si>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</si>
  <si>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</si>
  <si>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</si>
  <si>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</si>
  <si>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</si>
  <si>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</si>
  <si>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</si>
  <si>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</si>
  <si>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</si>
  <si>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</si>
  <si>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</si>
  <si>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</si>
  <si>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</si>
  <si>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</si>
  <si>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</si>
  <si>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</si>
  <si>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</si>
  <si>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</si>
  <si>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</si>
  <si>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</si>
  <si>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</si>
  <si>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</si>
  <si>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</si>
  <si>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</si>
  <si>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</si>
  <si>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</si>
  <si>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</si>
  <si>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</si>
  <si>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</si>
  <si>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</si>
  <si>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</si>
  <si>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</si>
  <si>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</si>
  <si>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</si>
  <si>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</si>
  <si>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</si>
  <si>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</si>
  <si>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</si>
  <si>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</si>
  <si>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</si>
  <si>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</si>
  <si>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</si>
  <si>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</si>
  <si>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</si>
  <si>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</si>
  <si>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</si>
  <si>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</si>
  <si>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</si>
  <si>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</si>
  <si>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</si>
  <si>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</si>
  <si>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</si>
  <si>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</si>
  <si>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</si>
  <si>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</si>
  <si>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</si>
  <si>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</si>
  <si>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</si>
  <si>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</si>
  <si>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</si>
  <si>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</si>
  <si>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</si>
  <si>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</si>
  <si>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</si>
  <si>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</si>
  <si>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</si>
  <si>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</si>
  <si>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</si>
  <si>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</si>
  <si>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</si>
  <si>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</si>
  <si>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</si>
  <si>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</si>
  <si>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</si>
  <si>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</si>
  <si>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</si>
  <si>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</si>
  <si>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</si>
  <si>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</si>
  <si>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</si>
  <si>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</si>
  <si>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</si>
  <si>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</si>
  <si>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</si>
  <si>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</si>
  <si>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</si>
  <si>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</si>
  <si>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</si>
  <si>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</si>
  <si>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</si>
  <si>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</si>
  <si>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</si>
  <si>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</si>
  <si>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</si>
  <si>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</si>
  <si>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</si>
  <si>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</si>
  <si>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</si>
  <si>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</si>
  <si>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</si>
  <si>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</si>
  <si>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</si>
  <si>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</si>
  <si>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</si>
  <si>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</si>
  <si>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</si>
  <si>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</si>
  <si>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</si>
  <si>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</si>
  <si>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</si>
  <si>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</si>
  <si>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</si>
  <si>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</si>
  <si>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</si>
  <si>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</si>
  <si>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</si>
  <si>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</si>
  <si>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</si>
  <si>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</si>
  <si>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</si>
  <si>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</si>
  <si>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</si>
  <si>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</si>
  <si>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</si>
  <si>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</si>
  <si>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</si>
  <si>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</si>
  <si>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</si>
  <si>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</si>
  <si>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</si>
  <si>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</si>
  <si>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</si>
  <si>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</si>
  <si>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</si>
  <si>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</si>
  <si>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</si>
  <si>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</si>
  <si>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</si>
  <si>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</si>
  <si>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</si>
  <si>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</si>
  <si>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</si>
  <si>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</si>
  <si>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</si>
  <si>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</si>
  <si>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</si>
  <si>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</si>
  <si>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</si>
  <si>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</si>
  <si>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</si>
  <si>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</si>
  <si>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</si>
  <si>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</si>
  <si>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</si>
  <si>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</si>
  <si>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</si>
  <si>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</si>
  <si>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</si>
  <si>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</si>
  <si>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</si>
  <si>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</si>
  <si>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</si>
  <si>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</si>
  <si>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</si>
  <si>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</si>
  <si>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</si>
  <si>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</si>
  <si>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</si>
  <si>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</si>
  <si>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</si>
  <si>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</si>
  <si>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</si>
  <si>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</si>
  <si>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</si>
  <si>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</si>
  <si>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</si>
  <si>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</si>
  <si>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</si>
  <si>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</si>
  <si>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</si>
  <si>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</si>
  <si>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</si>
  <si>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</si>
  <si>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</si>
  <si>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</si>
  <si>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</si>
  <si>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</si>
  <si>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</si>
  <si>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</si>
  <si>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</si>
  <si>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</si>
  <si>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</si>
  <si>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</si>
  <si>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</si>
  <si>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</si>
  <si>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</si>
  <si>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</si>
  <si>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</si>
  <si>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</si>
  <si>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</si>
  <si>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</si>
  <si>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</si>
  <si>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</si>
  <si>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</si>
  <si>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</si>
  <si>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</si>
  <si>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</si>
  <si>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</si>
  <si>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</si>
  <si>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</si>
  <si>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</si>
  <si>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</si>
  <si>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</si>
  <si>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</si>
  <si>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</si>
  <si>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</si>
  <si>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</si>
  <si>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</si>
  <si>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</si>
  <si>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</si>
  <si>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</si>
  <si>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</si>
  <si>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</si>
  <si>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</si>
  <si>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</si>
  <si>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</si>
  <si>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</si>
  <si>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</si>
  <si>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</si>
  <si>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</si>
  <si>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</si>
  <si>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</si>
  <si>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</si>
  <si>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</si>
  <si>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</si>
  <si>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</si>
  <si>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</si>
  <si>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</si>
  <si>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</si>
  <si>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</si>
  <si>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</si>
  <si>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</si>
  <si>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</si>
  <si>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</si>
  <si>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</si>
  <si>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</si>
  <si>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</si>
  <si>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</si>
  <si>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</si>
  <si>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</si>
  <si>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</si>
  <si>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</si>
  <si>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</si>
  <si>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</si>
  <si>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</si>
  <si>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</si>
  <si>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</si>
  <si>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</si>
  <si>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</si>
  <si>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</si>
  <si>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</si>
  <si>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</si>
  <si>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</si>
  <si>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</si>
  <si>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</si>
  <si>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</si>
  <si>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</si>
  <si>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</si>
  <si>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</si>
  <si>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</si>
  <si>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</si>
  <si>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</si>
  <si>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</si>
  <si>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</si>
  <si>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</si>
  <si>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</si>
  <si>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</si>
  <si>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</si>
  <si>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</si>
  <si>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</si>
  <si>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</si>
  <si>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</si>
  <si>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</si>
  <si>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</si>
  <si>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</si>
  <si>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</si>
  <si>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</si>
  <si>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</si>
  <si>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</si>
  <si>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</si>
  <si>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</si>
  <si>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</si>
  <si>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</si>
  <si>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</si>
  <si>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</si>
  <si>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</si>
  <si>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</si>
  <si>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</si>
  <si>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</si>
  <si>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</si>
  <si>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</si>
  <si>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</si>
  <si>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</si>
  <si>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</si>
  <si>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</si>
  <si>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</si>
  <si>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</si>
  <si>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</si>
  <si>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</si>
  <si>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</si>
  <si>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</si>
  <si>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</si>
  <si>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</si>
  <si>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</si>
  <si>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</si>
  <si>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</si>
  <si>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</si>
  <si>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</si>
  <si>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</si>
  <si>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</si>
  <si>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</si>
  <si>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</si>
  <si>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</si>
  <si>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</si>
  <si>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</si>
  <si>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</si>
  <si>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</si>
  <si>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</si>
  <si>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</si>
  <si>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</si>
  <si>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</si>
  <si>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</si>
  <si>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</si>
  <si>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</si>
  <si>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</si>
  <si>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</si>
  <si>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</si>
  <si>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</si>
  <si>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</si>
  <si>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</si>
  <si>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</si>
  <si>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</si>
  <si>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</si>
  <si>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</si>
  <si>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</si>
  <si>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</si>
  <si>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</si>
  <si>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</si>
  <si>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</si>
  <si>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</si>
  <si>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</si>
  <si>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</si>
  <si>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</si>
  <si>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</si>
  <si>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</si>
  <si>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</si>
  <si>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</si>
  <si>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</si>
  <si>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</si>
  <si>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</si>
  <si>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</si>
  <si>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</si>
  <si>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</si>
  <si>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</si>
  <si>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</si>
  <si>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</si>
  <si>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</si>
  <si>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</si>
  <si>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</si>
  <si>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</si>
  <si>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</si>
  <si>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</si>
  <si>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</si>
  <si>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</si>
  <si>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</si>
  <si>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</si>
  <si>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</si>
  <si>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</si>
  <si>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</si>
  <si>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</si>
  <si>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</si>
  <si>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</si>
  <si>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</si>
  <si>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</si>
  <si>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</si>
  <si>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</si>
  <si>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</si>
  <si>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</si>
  <si>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</si>
  <si>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</si>
  <si>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</si>
  <si>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</si>
  <si>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</si>
  <si>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</si>
  <si>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</si>
  <si>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</si>
  <si>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</si>
  <si>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</si>
  <si>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</si>
  <si>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</si>
  <si>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</si>
  <si>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</si>
  <si>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</si>
  <si>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</si>
  <si>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</si>
  <si>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</si>
  <si>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</si>
  <si>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</si>
  <si>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</si>
  <si>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</si>
  <si>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</si>
  <si>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</si>
  <si>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</si>
  <si>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</si>
  <si>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</si>
  <si>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</si>
  <si>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</si>
  <si>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</si>
  <si>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</si>
  <si>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</si>
  <si>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</si>
  <si>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</si>
  <si>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</si>
  <si>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</si>
  <si>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</si>
  <si>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</si>
  <si>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</si>
  <si>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</si>
  <si>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</si>
  <si>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</si>
  <si>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</si>
  <si>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</si>
  <si>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</si>
  <si>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</si>
  <si>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</si>
  <si>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</si>
  <si>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</si>
  <si>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</si>
  <si>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</si>
  <si>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</si>
  <si>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</si>
  <si>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</si>
  <si>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</si>
  <si>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</si>
  <si>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</si>
  <si>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</si>
  <si>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</si>
  <si>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</si>
  <si>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</si>
  <si>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</si>
  <si>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</si>
  <si>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</si>
  <si>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</si>
  <si>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</si>
  <si>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</si>
  <si>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</si>
  <si>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</si>
  <si>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</si>
  <si>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</si>
  <si>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</si>
  <si>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</si>
  <si>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</si>
  <si>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</si>
  <si>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</si>
  <si>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</si>
  <si>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</si>
  <si>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</si>
  <si>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</si>
  <si>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</si>
  <si>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</si>
  <si>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</si>
  <si>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</si>
  <si>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</si>
  <si>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</si>
  <si>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</si>
  <si>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</si>
  <si>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</si>
  <si>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</si>
  <si>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</si>
  <si>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</si>
  <si>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</si>
  <si>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</si>
  <si>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</si>
  <si>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</si>
  <si>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</si>
  <si>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</si>
  <si>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</si>
  <si>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</si>
  <si>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</si>
  <si>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</si>
  <si>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</si>
  <si>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</si>
  <si>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</si>
  <si>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</si>
  <si>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</si>
  <si>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</si>
  <si>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</si>
  <si>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</si>
  <si>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</si>
  <si>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</si>
  <si>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</si>
  <si>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</si>
  <si>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</si>
  <si>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</si>
  <si>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</si>
  <si>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</si>
  <si>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</si>
  <si>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</si>
  <si>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</si>
  <si>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</si>
  <si>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</si>
  <si>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</si>
  <si>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</si>
  <si>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</si>
  <si>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</si>
  <si>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</si>
  <si>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</si>
  <si>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</si>
  <si>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</si>
  <si>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</si>
  <si>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</si>
  <si>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</si>
  <si>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</si>
  <si>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</si>
  <si>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</si>
  <si>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</si>
  <si>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</si>
  <si>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</si>
  <si>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</si>
  <si>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</si>
  <si>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</si>
  <si>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</si>
  <si>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</si>
  <si>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</si>
  <si>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</si>
  <si>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</si>
  <si>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</si>
  <si>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</si>
  <si>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</si>
  <si>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</si>
  <si>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</si>
  <si>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</si>
  <si>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</si>
  <si>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</si>
  <si>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</si>
  <si>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</si>
  <si>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</si>
  <si>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</si>
  <si>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</si>
  <si>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</si>
  <si>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</si>
  <si>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</si>
  <si>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</si>
  <si>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</si>
  <si>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</si>
  <si>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</si>
  <si>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</si>
  <si>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</si>
  <si>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</si>
  <si>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</si>
  <si>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</si>
  <si>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</si>
  <si>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</si>
  <si>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</si>
  <si>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</si>
  <si>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</si>
  <si>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</si>
  <si>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</si>
  <si>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</si>
  <si>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</si>
  <si>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</si>
  <si>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</si>
  <si>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</si>
  <si>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</si>
  <si>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</si>
  <si>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</si>
  <si>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</si>
  <si>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</si>
  <si>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</si>
  <si>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</si>
  <si>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</si>
  <si>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</si>
  <si>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</si>
  <si>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</si>
  <si>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</si>
  <si>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</si>
  <si>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</si>
  <si>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</si>
  <si>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</si>
  <si>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</si>
  <si>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</si>
  <si>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</si>
  <si>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</si>
  <si>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</si>
  <si>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</si>
  <si>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</si>
  <si>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</si>
  <si>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</si>
  <si>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</si>
  <si>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</si>
  <si>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</si>
  <si>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</si>
  <si>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</si>
  <si>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</si>
  <si>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</si>
  <si>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</si>
  <si>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</si>
  <si>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</si>
  <si>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</si>
  <si>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</si>
  <si>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</si>
  <si>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</si>
  <si>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</si>
  <si>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</si>
  <si>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</si>
  <si>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</si>
  <si>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</si>
  <si>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</si>
  <si>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</si>
  <si>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</si>
  <si>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</si>
  <si>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</si>
  <si>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</si>
  <si>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</si>
  <si>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</si>
  <si>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</si>
  <si>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</si>
  <si>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</si>
  <si>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</si>
  <si>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</si>
  <si>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</si>
  <si>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</si>
  <si>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</si>
  <si>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</si>
  <si>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</si>
  <si>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</si>
  <si>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</si>
  <si>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</si>
  <si>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</si>
  <si>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</si>
  <si>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</si>
  <si>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</si>
  <si>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</si>
  <si>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</si>
  <si>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</si>
  <si>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</si>
  <si>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</si>
  <si>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</si>
  <si>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</si>
  <si>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</si>
  <si>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</si>
  <si>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</si>
  <si>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</si>
  <si>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</si>
  <si>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</si>
  <si>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</si>
  <si>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</si>
  <si>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</si>
  <si>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</si>
  <si>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</si>
  <si>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</si>
  <si>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</si>
  <si>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</si>
  <si>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</si>
  <si>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</si>
  <si>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</si>
  <si>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</si>
  <si>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</si>
  <si>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</si>
  <si>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</si>
  <si>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</si>
  <si>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</si>
  <si>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</si>
  <si>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</si>
  <si>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</si>
  <si>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</si>
  <si>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</si>
  <si>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</si>
  <si>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</si>
  <si>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</si>
  <si>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</si>
  <si>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</si>
  <si>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</si>
  <si>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</si>
  <si>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</si>
  <si>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</si>
  <si>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</si>
  <si>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</si>
  <si>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</si>
  <si>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</si>
  <si>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</si>
  <si>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</si>
  <si>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</si>
  <si>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</si>
  <si>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</si>
  <si>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</si>
  <si>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</si>
  <si>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</si>
  <si>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</si>
  <si>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</si>
  <si>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</si>
  <si>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</si>
  <si>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</si>
  <si>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</si>
  <si>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</si>
  <si>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</si>
  <si>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</si>
  <si>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</si>
  <si>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</si>
  <si>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</si>
  <si>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</si>
  <si>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</si>
  <si>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</si>
  <si>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</si>
  <si>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</si>
  <si>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</si>
  <si>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</si>
  <si>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</si>
  <si>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</si>
  <si>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</si>
  <si>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</si>
  <si>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</si>
  <si>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</si>
  <si>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</si>
  <si>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</si>
  <si>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</si>
  <si>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</si>
  <si>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</si>
  <si>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</si>
  <si>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</si>
  <si>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</si>
  <si>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</si>
  <si>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</si>
  <si>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</si>
  <si>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</si>
  <si>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</si>
  <si>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</si>
  <si>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</si>
  <si>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</si>
  <si>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</si>
  <si>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</si>
  <si>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</si>
  <si>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</si>
  <si>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</si>
  <si>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</si>
  <si>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</si>
  <si>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</si>
  <si>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</si>
  <si>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</si>
  <si>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</si>
  <si>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</si>
  <si>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</si>
  <si>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</si>
  <si>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</si>
  <si>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</si>
  <si>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</si>
  <si>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</si>
  <si>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</si>
  <si>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</si>
  <si>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</si>
  <si>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</si>
  <si>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</si>
  <si>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</si>
  <si>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</si>
  <si>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</si>
  <si>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</si>
  <si>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</si>
  <si>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</si>
  <si>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</si>
  <si>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</si>
  <si>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</si>
  <si>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</si>
  <si>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</si>
  <si>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</si>
  <si>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</si>
  <si>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</si>
  <si>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</si>
  <si>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</si>
  <si>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</si>
  <si>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</si>
  <si>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</si>
  <si>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</si>
  <si>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</si>
  <si>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</si>
  <si>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</si>
  <si>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</si>
  <si>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</si>
  <si>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</si>
  <si>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</si>
  <si>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</si>
  <si>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</si>
  <si>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</si>
  <si>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</si>
  <si>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</si>
  <si>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</si>
  <si>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</si>
  <si>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</si>
  <si>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</si>
  <si>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</si>
  <si>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</si>
  <si>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</si>
  <si>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</si>
  <si>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</si>
  <si>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</si>
  <si>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</si>
  <si>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</si>
  <si>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</si>
  <si>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</si>
  <si>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</si>
  <si>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</si>
  <si>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</si>
  <si>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</si>
  <si>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</si>
  <si>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</si>
  <si>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</si>
  <si>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</si>
  <si>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</si>
  <si>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</si>
  <si>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</si>
  <si>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</si>
  <si>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</si>
  <si>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</si>
  <si>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</si>
  <si>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</si>
  <si>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</si>
  <si>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</si>
  <si>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</si>
  <si>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</si>
  <si>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</si>
  <si>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</si>
  <si>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</si>
  <si>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</si>
  <si>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</si>
  <si>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</si>
  <si>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</si>
  <si>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</si>
  <si>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</si>
  <si>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</si>
  <si>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</si>
  <si>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</si>
  <si>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</si>
  <si>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</si>
  <si>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</si>
  <si>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</si>
  <si>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</si>
  <si>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</si>
  <si>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</si>
  <si>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</si>
  <si>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</si>
  <si>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</si>
  <si>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</si>
  <si>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</si>
  <si>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</si>
  <si>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</si>
  <si>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</si>
  <si>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</si>
  <si>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</si>
  <si>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</si>
  <si>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</si>
  <si>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</si>
  <si>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</si>
  <si>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</si>
  <si>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</si>
  <si>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</si>
  <si>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</si>
  <si>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</si>
  <si>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</si>
  <si>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</si>
  <si>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</si>
  <si>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</si>
  <si>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</si>
  <si>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</si>
  <si>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</si>
  <si>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</si>
  <si>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</si>
  <si>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</si>
  <si>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</si>
  <si>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</si>
  <si>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</si>
  <si>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</si>
  <si>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</si>
  <si>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</si>
  <si>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</si>
  <si>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</si>
  <si>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</si>
  <si>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</si>
  <si>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</si>
  <si>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</si>
  <si>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</si>
  <si>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</si>
  <si>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</si>
  <si>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</si>
  <si>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</si>
  <si>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</si>
  <si>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</si>
  <si>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</si>
  <si>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</si>
  <si>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</si>
  <si>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</si>
  <si>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</si>
  <si>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</si>
  <si>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</si>
  <si>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</si>
  <si>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</si>
  <si>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</si>
  <si>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</si>
  <si>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</si>
  <si>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</si>
  <si>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</si>
  <si>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</si>
  <si>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</si>
  <si>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</si>
  <si>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</si>
  <si>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</si>
  <si>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</si>
  <si>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</si>
  <si>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</si>
  <si>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</si>
  <si>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</si>
  <si>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</si>
  <si>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</si>
  <si>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</si>
  <si>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</si>
  <si>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</si>
  <si>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</si>
  <si>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</si>
  <si>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</si>
  <si>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</si>
  <si>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</si>
  <si>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</si>
  <si>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</si>
  <si>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</si>
  <si>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</si>
  <si>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</si>
  <si>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</si>
  <si>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</si>
  <si>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</si>
  <si>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</si>
  <si>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</si>
  <si>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</si>
  <si>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</si>
  <si>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</si>
  <si>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</si>
  <si>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</si>
  <si>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</si>
  <si>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</si>
  <si>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</si>
  <si>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</si>
  <si>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</si>
  <si>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</si>
  <si>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</si>
  <si>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</si>
  <si>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</si>
  <si>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</si>
  <si>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</si>
  <si>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</si>
  <si>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</si>
  <si>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</si>
  <si>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</si>
  <si>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</si>
  <si>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</si>
  <si>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</si>
  <si>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</si>
  <si>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</si>
  <si>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</si>
  <si>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</si>
  <si>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</si>
  <si>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</si>
  <si>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</si>
  <si>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</si>
  <si>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</si>
  <si>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</si>
  <si>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</si>
  <si>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</si>
  <si>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</si>
  <si>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</si>
  <si>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</si>
  <si>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</si>
  <si>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</si>
  <si>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</si>
  <si>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</si>
  <si>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</si>
  <si>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</si>
  <si>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</si>
  <si>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</si>
  <si>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</si>
  <si>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</si>
  <si>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</si>
  <si>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</si>
  <si>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</si>
  <si>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</si>
  <si>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</si>
  <si>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</si>
  <si>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</si>
  <si>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</si>
  <si>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</si>
  <si>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</si>
  <si>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</si>
  <si>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</si>
  <si>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</si>
  <si>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</si>
  <si>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</si>
  <si>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</si>
  <si>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</si>
  <si>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</si>
  <si>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</si>
  <si>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</si>
  <si>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</si>
  <si>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</si>
  <si>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</si>
  <si>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</si>
  <si>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</si>
  <si>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</si>
  <si>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</si>
  <si>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</si>
  <si>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</si>
  <si>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</si>
  <si>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</si>
  <si>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</si>
  <si>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</si>
  <si>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</si>
  <si>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</si>
  <si>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</si>
  <si>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</si>
  <si>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</si>
  <si>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</si>
  <si>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</si>
  <si>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</si>
  <si>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</si>
  <si>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</si>
  <si>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</si>
  <si>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</si>
  <si>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</si>
  <si>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</si>
  <si>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</si>
  <si>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</si>
  <si>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</si>
  <si>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</si>
  <si>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</si>
  <si>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</si>
  <si>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</si>
  <si>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</si>
  <si>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</si>
  <si>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</si>
  <si>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</si>
  <si>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</si>
  <si>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</si>
  <si>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</si>
  <si>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</si>
  <si>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</si>
  <si>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</si>
  <si>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</si>
  <si>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</si>
  <si>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</si>
  <si>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</si>
  <si>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</si>
  <si>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</si>
  <si>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</si>
  <si>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</si>
  <si>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</si>
  <si>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</si>
  <si>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</si>
  <si>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</si>
  <si>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</si>
  <si>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</si>
  <si>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</si>
  <si>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</si>
  <si>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</si>
  <si>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</si>
  <si>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</si>
  <si>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</si>
  <si>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</si>
  <si>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</si>
  <si>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</si>
  <si>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</si>
  <si>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</si>
  <si>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</si>
  <si>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</si>
  <si>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</si>
  <si>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</si>
  <si>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</si>
  <si>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</si>
  <si>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</si>
  <si>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</si>
  <si>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</si>
  <si>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</si>
  <si>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</si>
  <si>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</si>
  <si>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</si>
  <si>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</si>
  <si>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</si>
  <si>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</si>
  <si>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</si>
  <si>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</si>
  <si>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</si>
  <si>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</si>
  <si>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</si>
  <si>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</si>
  <si>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</si>
  <si>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</si>
  <si>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</si>
  <si>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</si>
  <si>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</si>
  <si>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</si>
  <si>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</si>
  <si>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</si>
  <si>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</si>
  <si>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</si>
  <si>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</si>
  <si>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</si>
  <si>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</si>
  <si>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</si>
  <si>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</si>
  <si>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</si>
  <si>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</si>
  <si>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</si>
  <si>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</si>
  <si>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</si>
  <si>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</si>
  <si>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</si>
  <si>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</si>
  <si>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</si>
  <si>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</si>
  <si>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</si>
  <si>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</si>
  <si>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</si>
  <si>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</si>
  <si>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</si>
  <si>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</si>
  <si>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</si>
  <si>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</si>
  <si>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</si>
  <si>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</si>
  <si>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</si>
  <si>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</si>
  <si>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</si>
  <si>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</si>
  <si>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</si>
  <si>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</si>
  <si>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</si>
  <si>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</si>
  <si>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</si>
  <si>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</si>
  <si>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</si>
  <si>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</si>
  <si>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</si>
  <si>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</si>
  <si>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</si>
  <si>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</si>
  <si>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</si>
  <si>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</si>
  <si>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</si>
  <si>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</si>
  <si>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</si>
  <si>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</si>
  <si>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</si>
  <si>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</si>
  <si>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</si>
  <si>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</si>
  <si>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</si>
  <si>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</si>
  <si>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</si>
  <si>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</si>
  <si>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</si>
  <si>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</si>
  <si>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</si>
  <si>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</si>
  <si>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</si>
  <si>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</si>
  <si>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</si>
  <si>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</si>
  <si>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</si>
  <si>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</si>
  <si>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</si>
  <si>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</si>
  <si>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</si>
  <si>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</si>
  <si>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</si>
  <si>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</si>
  <si>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</si>
  <si>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</si>
  <si>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</si>
  <si>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</si>
  <si>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</si>
  <si>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</si>
  <si>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</si>
  <si>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</si>
  <si>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</si>
  <si>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</si>
  <si>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</si>
  <si>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</si>
  <si>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</si>
  <si>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</si>
  <si>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</si>
  <si>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</si>
  <si>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</si>
  <si>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</si>
  <si>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</si>
  <si>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</si>
  <si>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</si>
  <si>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</si>
  <si>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</si>
  <si>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</si>
  <si>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</si>
  <si>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</si>
  <si>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</si>
  <si>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</si>
  <si>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</si>
  <si>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</si>
  <si>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</si>
  <si>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</si>
  <si>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</si>
  <si>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</si>
  <si>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</si>
  <si>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</si>
  <si>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</si>
  <si>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</si>
  <si>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</si>
  <si>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</si>
  <si>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</si>
  <si>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</si>
  <si>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</si>
  <si>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</si>
  <si>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</si>
  <si>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</si>
  <si>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</si>
  <si>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</si>
  <si>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</si>
  <si>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</si>
  <si>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</si>
  <si>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</si>
  <si>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</si>
  <si>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</si>
  <si>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</si>
  <si>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</si>
  <si>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</si>
  <si>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</si>
  <si>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</si>
  <si>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</si>
  <si>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</si>
  <si>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</si>
  <si>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</si>
  <si>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</si>
  <si>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</si>
  <si>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</si>
  <si>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</si>
  <si>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</si>
  <si>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</si>
  <si>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</si>
  <si>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</si>
  <si>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</si>
  <si>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</si>
  <si>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</si>
  <si>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</si>
  <si>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</si>
  <si>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</si>
  <si>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</si>
  <si>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</si>
  <si>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</si>
  <si>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</si>
  <si>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</si>
  <si>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</si>
  <si>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</si>
  <si>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</si>
  <si>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</si>
  <si>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</si>
  <si>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</si>
  <si>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</si>
  <si>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</si>
  <si>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</si>
  <si>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</si>
  <si>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</si>
  <si>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</si>
  <si>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</si>
  <si>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</si>
  <si>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</si>
  <si>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</si>
  <si>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</si>
  <si>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</si>
  <si>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</si>
  <si>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</si>
  <si>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</si>
  <si>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</si>
  <si>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</si>
  <si>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</si>
  <si>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</si>
  <si>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</si>
  <si>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</si>
  <si>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</si>
  <si>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</si>
  <si>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</si>
  <si>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</si>
  <si>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</si>
  <si>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</si>
  <si>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</si>
  <si>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</si>
  <si>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</si>
  <si>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</si>
  <si>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</si>
  <si>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</si>
  <si>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</si>
  <si>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</si>
  <si>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</si>
  <si>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</si>
  <si>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</si>
  <si>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</si>
  <si>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</si>
  <si>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</si>
  <si>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</si>
  <si>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</si>
  <si>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</si>
  <si>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</si>
  <si>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</si>
  <si>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</si>
  <si>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</si>
  <si>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</si>
  <si>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</si>
  <si>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</si>
  <si>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</si>
  <si>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</si>
  <si>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</si>
  <si>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</si>
  <si>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</si>
  <si>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</si>
  <si>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</si>
  <si>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</si>
  <si>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</si>
  <si>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</si>
  <si>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</si>
  <si>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</si>
  <si>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</si>
  <si>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</si>
  <si>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</si>
  <si>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</si>
  <si>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</si>
  <si>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</si>
  <si>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</si>
  <si>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</si>
  <si>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</si>
  <si>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</si>
  <si>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</si>
  <si>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</si>
  <si>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</si>
  <si>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</si>
  <si>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</si>
  <si>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</si>
  <si>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</si>
  <si>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</si>
  <si>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</si>
  <si>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</si>
  <si>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</si>
  <si>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</si>
  <si>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</si>
  <si>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</si>
  <si>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</si>
  <si>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</si>
  <si>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</si>
  <si>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</si>
  <si>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</si>
  <si>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</si>
  <si>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</si>
  <si>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</si>
  <si>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</si>
  <si>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</si>
  <si>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</si>
  <si>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</si>
  <si>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</si>
  <si>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</si>
  <si>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</si>
  <si>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</si>
  <si>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</si>
  <si>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</si>
  <si>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</si>
  <si>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</si>
  <si>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</si>
  <si>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</si>
  <si>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</si>
  <si>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</si>
  <si>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</si>
  <si>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</si>
  <si>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</si>
  <si>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</si>
  <si>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</si>
  <si>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</si>
  <si>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</si>
  <si>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</si>
  <si>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</si>
  <si>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</si>
  <si>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</si>
  <si>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</si>
  <si>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</si>
  <si>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</si>
  <si>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</si>
  <si>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</si>
  <si>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</si>
  <si>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</si>
  <si>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</si>
  <si>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</si>
  <si>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</si>
  <si>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</si>
  <si>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</si>
  <si>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</si>
  <si>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</si>
  <si>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</si>
  <si>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</si>
  <si>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</si>
  <si>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</si>
  <si>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</si>
  <si>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</si>
  <si>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</si>
  <si>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</si>
  <si>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</si>
  <si>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</si>
  <si>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</si>
  <si>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</si>
  <si>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</si>
  <si>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</si>
  <si>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</si>
  <si>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</si>
  <si>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</si>
  <si>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</si>
  <si>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</si>
  <si>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</si>
  <si>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</si>
  <si>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</si>
  <si>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</si>
  <si>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</si>
  <si>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</si>
  <si>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</si>
  <si>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</si>
  <si>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</si>
  <si>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</si>
  <si>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</si>
  <si>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</si>
  <si>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</si>
  <si>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</si>
  <si>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</si>
  <si>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</si>
  <si>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</si>
  <si>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</si>
  <si>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</si>
  <si>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</si>
  <si>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</si>
  <si>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</si>
  <si>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</si>
  <si>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</si>
  <si>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</si>
  <si>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</si>
  <si>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</si>
  <si>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</si>
  <si>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</si>
  <si>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</si>
  <si>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</si>
  <si>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</si>
  <si>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</si>
  <si>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</si>
  <si>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</si>
  <si>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</si>
  <si>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</si>
  <si>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</si>
  <si>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</si>
  <si>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</si>
  <si>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</si>
  <si>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</si>
  <si>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</si>
  <si>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</si>
  <si>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</si>
  <si>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</si>
  <si>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</si>
  <si>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</si>
  <si>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</si>
  <si>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</si>
  <si>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</si>
  <si>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</si>
  <si>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</si>
  <si>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</si>
  <si>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</si>
  <si>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</si>
  <si>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</si>
  <si>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</si>
  <si>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</si>
  <si>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</si>
  <si>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</si>
  <si>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</si>
  <si>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</si>
  <si>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</si>
  <si>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</si>
  <si>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</si>
  <si>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</si>
  <si>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</si>
  <si>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</si>
  <si>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</si>
  <si>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</si>
  <si>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</si>
  <si>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</si>
  <si>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</si>
  <si>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</si>
  <si>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</si>
  <si>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</si>
  <si>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</si>
  <si>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</si>
  <si>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</si>
  <si>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</si>
  <si>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</si>
  <si>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</si>
  <si>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</si>
  <si>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</si>
  <si>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</si>
  <si>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</si>
  <si>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</si>
  <si>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</si>
  <si>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</si>
  <si>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</si>
  <si>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</si>
  <si>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</si>
  <si>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</si>
  <si>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</si>
  <si>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</si>
  <si>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</si>
  <si>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</si>
  <si>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</si>
  <si>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</si>
  <si>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</si>
  <si>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</si>
  <si>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</si>
  <si>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</si>
  <si>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</si>
  <si>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</si>
  <si>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</si>
  <si>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</si>
  <si>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</si>
  <si>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</si>
  <si>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</si>
  <si>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</si>
  <si>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</si>
  <si>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</si>
  <si>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</si>
  <si>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</si>
  <si>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</si>
  <si>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</si>
  <si>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</si>
  <si>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</si>
  <si>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</si>
  <si>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</si>
  <si>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</si>
  <si>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</si>
  <si>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</si>
  <si>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</si>
  <si>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</si>
  <si>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</si>
  <si>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</si>
  <si>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</si>
  <si>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</si>
  <si>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</si>
  <si>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</si>
  <si>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</si>
  <si>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</si>
  <si>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</si>
  <si>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</si>
  <si>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</si>
  <si>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</si>
  <si>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</si>
  <si>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</si>
  <si>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</si>
  <si>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</si>
  <si>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</si>
  <si>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</si>
  <si>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</si>
  <si>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</si>
  <si>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</si>
  <si>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</si>
  <si>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</si>
  <si>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</si>
  <si>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</si>
  <si>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</si>
  <si>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</si>
  <si>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</si>
  <si>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</si>
  <si>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</si>
  <si>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</si>
  <si>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</si>
  <si>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</si>
  <si>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</si>
  <si>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</si>
  <si>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</si>
  <si>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</si>
  <si>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</si>
  <si>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</si>
  <si>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</si>
  <si>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</si>
  <si>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</si>
  <si>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</si>
  <si>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</si>
  <si>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</si>
  <si>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</si>
  <si>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</si>
  <si>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</si>
  <si>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</si>
  <si>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</si>
  <si>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</si>
  <si>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</si>
  <si>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</si>
  <si>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</si>
  <si>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</si>
  <si>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</si>
  <si>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</si>
  <si>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</si>
  <si>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</si>
  <si>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</si>
  <si>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</si>
  <si>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</si>
  <si>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</si>
  <si>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</si>
  <si>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</si>
  <si>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</si>
  <si>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</si>
  <si>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</si>
  <si>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</si>
  <si>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</si>
  <si>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</si>
  <si>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</si>
  <si>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</si>
  <si>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</si>
  <si>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</si>
  <si>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</si>
  <si>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</si>
  <si>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</si>
  <si>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</si>
  <si>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</si>
  <si>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</si>
  <si>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</si>
  <si>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</si>
  <si>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</si>
  <si>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</si>
  <si>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</si>
  <si>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</si>
  <si>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</si>
  <si>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</si>
  <si>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</si>
  <si>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</si>
  <si>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</si>
  <si>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</si>
  <si>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</si>
  <si>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</si>
  <si>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</si>
  <si>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</si>
  <si>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</si>
  <si>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</si>
  <si>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</si>
  <si>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</si>
  <si>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</si>
  <si>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</si>
  <si>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</si>
  <si>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</si>
  <si>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</si>
  <si>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</si>
  <si>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</si>
  <si>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</si>
  <si>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</si>
  <si>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</si>
  <si>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</si>
  <si>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</si>
  <si>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</si>
  <si>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</si>
  <si>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</si>
  <si>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</si>
  <si>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</si>
  <si>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</si>
  <si>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</si>
  <si>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</si>
  <si>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</si>
  <si>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</si>
  <si>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</si>
  <si>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</si>
  <si>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</si>
  <si>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</si>
  <si>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</si>
  <si>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</si>
  <si>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</si>
  <si>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</si>
  <si>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</si>
  <si>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</si>
  <si>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</si>
  <si>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</si>
  <si>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</si>
  <si>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</si>
  <si>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</si>
  <si>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</si>
  <si>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</si>
  <si>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</si>
  <si>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</si>
  <si>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</si>
  <si>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</si>
  <si>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</si>
  <si>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</si>
  <si>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</si>
  <si>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</si>
  <si>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</si>
  <si>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</si>
  <si>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</si>
  <si>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</si>
  <si>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</si>
  <si>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</si>
  <si>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</si>
  <si>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</si>
  <si>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</si>
  <si>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</si>
  <si>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</si>
  <si>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</si>
  <si>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</si>
  <si>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</si>
  <si>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</si>
  <si>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</si>
  <si>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</si>
  <si>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</si>
  <si>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</si>
  <si>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</si>
  <si>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</si>
  <si>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</si>
  <si>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</si>
  <si>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</si>
  <si>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</si>
  <si>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</si>
  <si>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</si>
  <si>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</si>
  <si>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</si>
  <si>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</si>
  <si>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</si>
  <si>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</si>
  <si>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</si>
  <si>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</si>
  <si>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</si>
  <si>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</si>
  <si>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</si>
  <si>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</si>
  <si>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</si>
  <si>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</si>
  <si>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</si>
  <si>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</si>
  <si>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</si>
  <si>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</si>
  <si>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</si>
  <si>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</si>
  <si>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</si>
  <si>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</si>
  <si>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</si>
  <si>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</si>
  <si>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</si>
  <si>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</si>
  <si>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</si>
  <si>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</si>
  <si>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</si>
  <si>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</si>
  <si>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</si>
  <si>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</si>
  <si>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</si>
  <si>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</si>
  <si>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</si>
  <si>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</si>
  <si>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</si>
  <si>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</si>
  <si>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</si>
  <si>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</si>
  <si>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</si>
  <si>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</si>
  <si>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</si>
  <si>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</si>
  <si>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</si>
  <si>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</si>
  <si>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</si>
  <si>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</si>
  <si>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</si>
  <si>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</si>
  <si>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</si>
  <si>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</si>
  <si>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</si>
  <si>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</si>
  <si>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</si>
  <si>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</si>
  <si>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</si>
  <si>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</si>
  <si>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</si>
  <si>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</si>
  <si>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</si>
  <si>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</si>
  <si>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</si>
  <si>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</si>
  <si>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</si>
  <si>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</si>
  <si>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</si>
  <si>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</si>
  <si>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</si>
  <si>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</si>
  <si>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</si>
  <si>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</si>
  <si>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</si>
  <si>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</si>
  <si>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</si>
  <si>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</si>
  <si>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</si>
  <si>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</si>
  <si>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</si>
  <si>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</si>
  <si>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</si>
  <si>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</si>
  <si>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</si>
  <si>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</si>
  <si>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</si>
  <si>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</si>
  <si>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</si>
  <si>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</si>
  <si>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</si>
  <si>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</si>
  <si>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</si>
  <si>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</si>
  <si>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</si>
  <si>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</si>
  <si>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</si>
  <si>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</si>
  <si>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</si>
  <si>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</si>
  <si>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</si>
  <si>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</si>
  <si>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</si>
  <si>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</si>
  <si>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</si>
  <si>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</si>
  <si>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</si>
  <si>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</si>
  <si>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</si>
  <si>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</si>
  <si>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</si>
  <si>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</si>
  <si>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</si>
  <si>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</si>
  <si>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</si>
  <si>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</si>
  <si>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</si>
  <si>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</si>
  <si>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</si>
  <si>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</si>
  <si>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</si>
  <si>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</si>
  <si>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</si>
  <si>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</si>
  <si>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</si>
  <si>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</si>
  <si>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</si>
  <si>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</si>
  <si>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</si>
  <si>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</si>
  <si>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</si>
  <si>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</si>
  <si>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</si>
  <si>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</si>
  <si>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</si>
  <si>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</si>
  <si>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</si>
  <si>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</si>
  <si>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</si>
  <si>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</si>
  <si>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</si>
  <si>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</si>
  <si>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</si>
  <si>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</si>
  <si>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</si>
  <si>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</si>
  <si>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</si>
  <si>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</si>
  <si>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</si>
  <si>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</si>
  <si>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</si>
  <si>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</si>
  <si>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</si>
  <si>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</si>
  <si>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</si>
  <si>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</si>
  <si>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</si>
  <si>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</si>
  <si>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</si>
  <si>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</si>
  <si>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</si>
  <si>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</si>
  <si>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</si>
  <si>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</si>
  <si>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</si>
  <si>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</si>
  <si>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</si>
  <si>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</si>
  <si>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</si>
  <si>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</si>
  <si>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</si>
  <si>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</si>
  <si>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</si>
  <si>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</si>
  <si>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</si>
  <si>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</si>
  <si>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</si>
  <si>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</si>
  <si>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</si>
  <si>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</si>
  <si>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</si>
  <si>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</si>
  <si>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</si>
  <si>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</si>
  <si>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</si>
  <si>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</si>
  <si>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</si>
  <si>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</si>
  <si>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</si>
  <si>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</si>
  <si>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</si>
  <si>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</si>
  <si>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</si>
  <si>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</si>
  <si>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</si>
  <si>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</si>
  <si>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</si>
  <si>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</si>
  <si>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</si>
  <si>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</si>
  <si>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</si>
  <si>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</si>
  <si>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</si>
  <si>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</si>
  <si>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</si>
  <si>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</si>
  <si>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</si>
  <si>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</si>
  <si>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</si>
  <si>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</si>
  <si>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</si>
  <si>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</si>
  <si>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</si>
  <si>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</si>
  <si>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</si>
  <si>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</si>
  <si>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</si>
  <si>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</si>
  <si>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</si>
  <si>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</si>
  <si>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</si>
  <si>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</si>
  <si>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</si>
  <si>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</si>
  <si>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</si>
  <si>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</si>
  <si>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</si>
  <si>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</si>
  <si>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</si>
  <si>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</si>
  <si>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</si>
  <si>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</si>
  <si>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</si>
  <si>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</si>
  <si>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</si>
  <si>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</si>
  <si>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</si>
  <si>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</si>
  <si>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</si>
  <si>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</si>
  <si>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</si>
  <si>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</si>
  <si>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</si>
  <si>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</si>
  <si>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</si>
  <si>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</si>
  <si>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</si>
  <si>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</si>
  <si>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</si>
  <si>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</si>
  <si>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</si>
  <si>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</si>
  <si>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</si>
  <si>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</si>
  <si>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</si>
  <si>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</si>
  <si>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</si>
  <si>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</si>
  <si>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</si>
  <si>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</si>
  <si>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</si>
  <si>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</si>
  <si>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</si>
  <si>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</si>
  <si>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</si>
  <si>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</si>
  <si>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</si>
  <si>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</si>
  <si>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</si>
  <si>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</si>
  <si>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</si>
  <si>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</si>
  <si>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</si>
  <si>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</si>
  <si>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</si>
  <si>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</si>
  <si>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</si>
  <si>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</si>
  <si>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</si>
  <si>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</si>
  <si>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</si>
  <si>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</si>
  <si>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</si>
  <si>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</si>
  <si>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</si>
  <si>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</si>
  <si>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</si>
  <si>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</si>
  <si>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</si>
  <si>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</si>
  <si>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</si>
  <si>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</si>
  <si>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</si>
  <si>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</si>
  <si>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</si>
  <si>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</si>
  <si>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</si>
  <si>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</si>
  <si>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</si>
  <si>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</si>
  <si>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</si>
  <si>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</si>
  <si>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</si>
  <si>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</si>
  <si>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</si>
  <si>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</si>
  <si>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</si>
  <si>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</si>
  <si>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</si>
  <si>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</si>
  <si>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</si>
  <si>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</si>
  <si>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</si>
  <si>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</si>
  <si>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</si>
  <si>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</si>
  <si>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</si>
  <si>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</si>
  <si>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</si>
  <si>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</si>
  <si>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</si>
  <si>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</si>
  <si>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</si>
  <si>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</si>
  <si>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</si>
  <si>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</si>
  <si>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</si>
  <si>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</si>
  <si>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</si>
  <si>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</si>
  <si>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</si>
  <si>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</si>
  <si>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</si>
  <si>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</si>
  <si>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</si>
  <si>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</si>
  <si>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</si>
  <si>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</si>
  <si>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</si>
  <si>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</si>
  <si>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</si>
  <si>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</si>
  <si>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</si>
  <si>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</si>
  <si>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</si>
  <si>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</si>
  <si>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</si>
  <si>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</si>
  <si>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</si>
  <si>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</si>
  <si>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</si>
  <si>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</si>
  <si>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</si>
  <si>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</si>
  <si>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</si>
  <si>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</si>
  <si>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</si>
  <si>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</si>
  <si>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</si>
  <si>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</si>
  <si>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</si>
  <si>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</si>
  <si>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</si>
  <si>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</si>
  <si>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</si>
  <si>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</si>
  <si>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</si>
  <si>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</si>
  <si>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</si>
  <si>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</si>
  <si>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</si>
  <si>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</si>
  <si>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</si>
  <si>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</si>
  <si>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</si>
  <si>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</si>
  <si>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</si>
  <si>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</si>
  <si>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</si>
  <si>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</si>
  <si>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</si>
  <si>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</si>
  <si>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</si>
  <si>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</si>
  <si>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</si>
  <si>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</si>
  <si>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</si>
  <si>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</si>
  <si>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</si>
  <si>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</si>
  <si>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</si>
  <si>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</si>
  <si>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</si>
  <si>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</si>
  <si>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</si>
  <si>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</si>
  <si>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</si>
  <si>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</si>
  <si>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</si>
  <si>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</si>
  <si>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</si>
  <si>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</si>
  <si>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</si>
  <si>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</si>
  <si>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</si>
  <si>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</si>
  <si>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</si>
  <si>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</si>
  <si>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</si>
  <si>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</si>
  <si>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</si>
  <si>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</si>
  <si>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</si>
  <si>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</si>
  <si>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</si>
  <si>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</si>
  <si>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</si>
  <si>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</si>
  <si>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</si>
  <si>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</si>
  <si>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</si>
  <si>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</si>
  <si>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</si>
  <si>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</si>
  <si>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</si>
  <si>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</si>
  <si>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</si>
  <si>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</si>
  <si>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</si>
  <si>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</si>
  <si>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</si>
  <si>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</si>
  <si>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</si>
  <si>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</si>
  <si>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</si>
  <si>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</si>
  <si>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</si>
  <si>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</si>
  <si>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</si>
  <si>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</si>
  <si>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</si>
  <si>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</si>
  <si>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</si>
  <si>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</si>
  <si>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</si>
  <si>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</si>
  <si>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</si>
  <si>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</si>
  <si>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</si>
  <si>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</si>
  <si>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</si>
  <si>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</si>
  <si>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</si>
  <si>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</si>
  <si>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</si>
  <si>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</si>
  <si>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</si>
  <si>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</si>
  <si>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</si>
  <si>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</si>
  <si>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</si>
  <si>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</si>
  <si>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</si>
  <si>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</si>
  <si>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</si>
  <si>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</si>
  <si>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</si>
  <si>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</si>
  <si>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</si>
  <si>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</si>
  <si>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</si>
  <si>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</si>
  <si>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</si>
  <si>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</si>
  <si>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</si>
  <si>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</si>
  <si>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</si>
  <si>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</si>
  <si>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</si>
  <si>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</si>
  <si>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</si>
  <si>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</si>
  <si>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</si>
  <si>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</si>
  <si>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</si>
  <si>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</si>
  <si>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</si>
  <si>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</si>
  <si>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</si>
  <si>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</si>
  <si>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</si>
  <si>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</si>
  <si>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</si>
  <si>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</si>
  <si>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</si>
  <si>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</si>
  <si>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</si>
  <si>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</si>
  <si>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</si>
  <si>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</si>
  <si>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</si>
  <si>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</si>
  <si>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</si>
  <si>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</si>
  <si>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</si>
  <si>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</si>
  <si>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</si>
  <si>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</si>
  <si>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</si>
  <si>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</si>
  <si>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</si>
  <si>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</si>
  <si>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</si>
  <si>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</si>
  <si>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</si>
  <si>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</si>
  <si>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</si>
  <si>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</si>
  <si>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</si>
  <si>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</si>
  <si>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</si>
  <si>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</si>
  <si>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</si>
  <si>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</si>
  <si>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</si>
  <si>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</si>
  <si>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</si>
  <si>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</si>
  <si>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</si>
  <si>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</si>
  <si>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</si>
  <si>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</si>
  <si>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</si>
  <si>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</si>
  <si>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</si>
  <si>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</si>
  <si>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</si>
  <si>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</si>
  <si>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</si>
  <si>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</si>
  <si>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</si>
  <si>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</si>
  <si>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</si>
  <si>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</si>
  <si>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</si>
  <si>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</si>
  <si>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</si>
  <si>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</si>
  <si>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</si>
  <si>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</si>
  <si>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</si>
  <si>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</si>
  <si>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</si>
  <si>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</si>
  <si>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</si>
  <si>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</si>
  <si>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</si>
  <si>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</si>
  <si>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</si>
  <si>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</si>
  <si>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</si>
  <si>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</si>
  <si>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</si>
  <si>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</si>
  <si>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</si>
  <si>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</si>
  <si>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</si>
  <si>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</si>
  <si>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</si>
  <si>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</si>
  <si>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</si>
  <si>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</si>
  <si>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</si>
  <si>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</si>
  <si>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</si>
  <si>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</si>
  <si>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</si>
  <si>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</si>
  <si>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</si>
  <si>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</si>
  <si>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</si>
  <si>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</si>
  <si>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</si>
  <si>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</si>
  <si>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</si>
  <si>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</si>
  <si>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</si>
  <si>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</si>
  <si>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</si>
  <si>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</si>
  <si>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</si>
  <si>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</si>
  <si>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</si>
  <si>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</si>
  <si>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</si>
  <si>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</si>
  <si>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</si>
  <si>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</si>
  <si>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</si>
  <si>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</si>
  <si>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</si>
  <si>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</si>
  <si>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</si>
  <si>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</si>
  <si>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</si>
  <si>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</si>
  <si>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</si>
  <si>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</si>
  <si>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</si>
  <si>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</si>
  <si>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</si>
  <si>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</si>
  <si>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</si>
  <si>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</si>
  <si>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</si>
  <si>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</si>
  <si>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</si>
  <si>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</si>
  <si>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</si>
  <si>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</si>
  <si>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</si>
  <si>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</si>
  <si>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</si>
  <si>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</si>
  <si>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</si>
  <si>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</si>
  <si>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</si>
  <si>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</si>
  <si>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</si>
  <si>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</si>
  <si>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</si>
  <si>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</si>
  <si>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</si>
  <si>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</si>
  <si>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</si>
  <si>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</si>
  <si>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</si>
  <si>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</si>
  <si>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</si>
  <si>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</si>
  <si>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</si>
  <si>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</si>
  <si>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</si>
  <si>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</si>
  <si>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</si>
  <si>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</si>
  <si>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</si>
  <si>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</si>
  <si>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</si>
  <si>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</si>
  <si>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</si>
  <si>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</si>
  <si>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</si>
  <si>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</si>
  <si>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</si>
  <si>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</si>
  <si>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</si>
  <si>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</si>
  <si>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</si>
  <si>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</si>
  <si>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</si>
  <si>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</si>
  <si>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</si>
  <si>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</si>
  <si>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</si>
  <si>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</si>
  <si>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</si>
  <si>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</si>
  <si>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</si>
  <si>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</si>
  <si>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</si>
  <si>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</si>
  <si>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</si>
  <si>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</si>
  <si>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</si>
  <si>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</si>
  <si>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</si>
  <si>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</si>
  <si>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</si>
  <si>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</si>
  <si>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</si>
  <si>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</si>
  <si>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</si>
  <si>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</si>
  <si>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</si>
  <si>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</si>
  <si>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</si>
  <si>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</si>
  <si>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</si>
  <si>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</si>
  <si>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</si>
  <si>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</si>
  <si>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</si>
  <si>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</si>
  <si>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</si>
  <si>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</si>
  <si>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</si>
  <si>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</si>
  <si>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</si>
  <si>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</si>
  <si>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</si>
  <si>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</si>
  <si>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</si>
  <si>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</si>
  <si>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</si>
  <si>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</si>
  <si>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</si>
  <si>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</si>
  <si>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</si>
  <si>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</si>
  <si>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</si>
  <si>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</si>
  <si>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</si>
  <si>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</si>
  <si>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</si>
  <si>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</si>
  <si>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</si>
  <si>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</si>
  <si>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</si>
  <si>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</si>
  <si>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</si>
  <si>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</si>
  <si>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</si>
  <si>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</si>
  <si>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</si>
  <si>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</si>
  <si>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</si>
  <si>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</si>
  <si>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</si>
  <si>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</si>
  <si>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</si>
  <si>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</si>
  <si>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</si>
  <si>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</si>
  <si>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</si>
  <si>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</si>
  <si>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</si>
  <si>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</si>
  <si>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</si>
  <si>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</si>
  <si>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</si>
  <si>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</si>
  <si>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</si>
  <si>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</si>
  <si>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</si>
  <si>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</si>
  <si>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</si>
  <si>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</si>
  <si>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</si>
  <si>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</si>
  <si>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</si>
  <si>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</si>
  <si>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</si>
  <si>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</si>
  <si>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</si>
  <si>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</si>
  <si>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</si>
  <si>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</si>
  <si>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</si>
  <si>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</si>
  <si>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</si>
  <si>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</si>
  <si>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</si>
  <si>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</si>
  <si>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</si>
  <si>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</si>
  <si>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</si>
  <si>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</si>
  <si>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</si>
  <si>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</si>
  <si>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</si>
  <si>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</si>
  <si>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</si>
  <si>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</si>
  <si>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</si>
  <si>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</si>
  <si>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</si>
  <si>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</si>
  <si>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</si>
  <si>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</si>
  <si>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</si>
  <si>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</si>
  <si>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</si>
  <si>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</si>
  <si>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</si>
  <si>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</si>
  <si>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</si>
  <si>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</si>
  <si>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</si>
  <si>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</si>
  <si>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</si>
  <si>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</si>
  <si>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</si>
  <si>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</si>
  <si>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</si>
  <si>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</si>
  <si>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</si>
  <si>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</si>
  <si>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</si>
  <si>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</si>
  <si>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</si>
  <si>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</si>
  <si>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</si>
  <si>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</si>
  <si>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</si>
  <si>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</si>
  <si>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</si>
  <si>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</si>
  <si>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</si>
  <si>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</si>
  <si>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</si>
  <si>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</si>
  <si>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</si>
  <si>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</si>
  <si>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</si>
  <si>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</si>
  <si>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</si>
  <si>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</si>
  <si>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</si>
  <si>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</si>
  <si>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</si>
  <si>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</si>
  <si>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</si>
  <si>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</si>
  <si>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</si>
  <si>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</si>
  <si>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</si>
  <si>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</si>
  <si>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</si>
  <si>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</si>
  <si>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</si>
  <si>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</si>
  <si>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</si>
  <si>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</si>
  <si>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</si>
  <si>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</si>
  <si>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</si>
  <si>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</si>
  <si>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</si>
  <si>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</si>
  <si>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</si>
  <si>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</si>
  <si>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</si>
  <si>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</si>
  <si>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</si>
  <si>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</si>
  <si>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</si>
  <si>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</si>
  <si>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</si>
  <si>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</si>
  <si>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</si>
  <si>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</si>
  <si>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</si>
  <si>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</si>
  <si>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</si>
  <si>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</si>
  <si>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</si>
  <si>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</si>
  <si>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</si>
  <si>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</si>
  <si>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</si>
  <si>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</si>
  <si>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</si>
  <si>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</si>
  <si>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</si>
  <si>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</si>
  <si>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</si>
  <si>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</si>
  <si>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</si>
  <si>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</si>
  <si>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</si>
  <si>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</si>
  <si>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</si>
  <si>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</si>
  <si>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</si>
  <si>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</si>
  <si>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</si>
  <si>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</si>
  <si>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</si>
  <si>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</si>
  <si>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</si>
  <si>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</si>
  <si>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</si>
  <si>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</si>
  <si>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</si>
  <si>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</si>
  <si>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</si>
  <si>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</si>
  <si>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</si>
  <si>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</si>
  <si>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</si>
  <si>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</si>
  <si>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</si>
  <si>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</si>
  <si>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</si>
  <si>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</si>
  <si>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</si>
  <si>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</si>
  <si>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</si>
  <si>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</si>
  <si>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</si>
  <si>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</si>
  <si>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</si>
  <si>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</si>
  <si>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</si>
  <si>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</si>
  <si>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</si>
  <si>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</si>
  <si>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</si>
  <si>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</si>
  <si>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</si>
  <si>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</si>
  <si>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</si>
  <si>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</si>
  <si>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</si>
  <si>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</si>
  <si>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</si>
  <si>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</si>
  <si>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</si>
  <si>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</si>
  <si>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</si>
  <si>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</si>
  <si>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</si>
  <si>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</si>
  <si>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</si>
  <si>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</si>
  <si>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</si>
  <si>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</si>
  <si>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</si>
  <si>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</si>
  <si>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</si>
  <si>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</si>
  <si>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</si>
  <si>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</si>
  <si>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</si>
  <si>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</si>
  <si>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</si>
  <si>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</si>
  <si>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</si>
  <si>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</si>
  <si>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</si>
  <si>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</si>
  <si>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</si>
  <si>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</si>
  <si>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</si>
  <si>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</si>
  <si>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</si>
  <si>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</si>
  <si>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</si>
  <si>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</si>
  <si>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</si>
  <si>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</si>
  <si>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</si>
  <si>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</si>
  <si>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</si>
  <si>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</si>
  <si>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</si>
  <si>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</si>
  <si>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</si>
  <si>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</si>
  <si>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</si>
  <si>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</si>
  <si>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</si>
  <si>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</si>
  <si>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</si>
  <si>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</si>
  <si>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</si>
  <si>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</si>
  <si>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</si>
  <si>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</si>
  <si>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</si>
  <si>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</si>
  <si>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</si>
  <si>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</si>
  <si>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</si>
  <si>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</si>
  <si>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</si>
  <si>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</si>
  <si>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</si>
  <si>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</si>
  <si>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</si>
  <si>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</si>
  <si>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</si>
  <si>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</si>
  <si>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</si>
  <si>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</si>
  <si>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</si>
  <si>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</si>
  <si>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</si>
  <si>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</si>
  <si>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</si>
  <si>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</si>
  <si>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</si>
  <si>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</si>
  <si>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</si>
  <si>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</si>
  <si>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</si>
  <si>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</si>
  <si>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</si>
  <si>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</si>
  <si>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</si>
  <si>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</si>
  <si>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</si>
  <si>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</si>
  <si>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</si>
  <si>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</si>
  <si>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</si>
  <si>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</si>
  <si>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</si>
  <si>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</si>
  <si>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</si>
  <si>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</si>
  <si>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</si>
  <si>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</si>
  <si>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</si>
  <si>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</si>
  <si>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</si>
  <si>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</si>
  <si>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</si>
  <si>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</si>
  <si>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</si>
  <si>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</si>
  <si>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</si>
  <si>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</si>
  <si>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</si>
  <si>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</si>
  <si>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</si>
  <si>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</si>
  <si>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</si>
  <si>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</si>
  <si>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</si>
  <si>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</si>
  <si>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</si>
  <si>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</si>
  <si>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</si>
  <si>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</si>
  <si>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</si>
  <si>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</si>
  <si>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</si>
  <si>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</si>
  <si>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</si>
  <si>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</si>
  <si>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</si>
  <si>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</si>
  <si>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</si>
  <si>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</si>
  <si>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</si>
  <si>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</si>
  <si>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</si>
  <si>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</si>
  <si>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</si>
  <si>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</si>
  <si>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</si>
  <si>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</si>
  <si>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</si>
  <si>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</si>
  <si>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</si>
  <si>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</si>
  <si>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</si>
  <si>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</si>
  <si>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</si>
  <si>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</si>
  <si>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</si>
  <si>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</si>
  <si>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</si>
  <si>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</si>
  <si>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</si>
  <si>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</si>
  <si>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</si>
  <si>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</si>
  <si>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</si>
  <si>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</si>
  <si>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</si>
  <si>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</si>
  <si>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</si>
  <si>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</si>
  <si>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</si>
  <si>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</si>
  <si>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</si>
  <si>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</si>
  <si>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</si>
  <si>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</si>
  <si>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</si>
  <si>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</si>
  <si>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</si>
  <si>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</si>
  <si>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</si>
  <si>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</si>
  <si>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</si>
  <si>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</si>
  <si>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</si>
  <si>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</si>
  <si>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</si>
  <si>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</si>
  <si>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</si>
  <si>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</si>
  <si>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</si>
  <si>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</si>
  <si>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</si>
  <si>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</si>
  <si>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</si>
  <si>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</si>
  <si>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</si>
  <si>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</si>
  <si>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</si>
  <si>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</si>
  <si>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</si>
  <si>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</si>
  <si>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</si>
  <si>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</si>
  <si>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</si>
  <si>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</si>
  <si>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</si>
  <si>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</si>
  <si>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</si>
  <si>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</si>
  <si>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</si>
  <si>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</si>
  <si>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</si>
  <si>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</si>
  <si>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</si>
  <si>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</si>
  <si>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</si>
  <si>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</si>
  <si>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</si>
  <si>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</si>
  <si>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</si>
  <si>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</si>
  <si>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</si>
  <si>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</si>
  <si>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</si>
  <si>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</si>
  <si>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</si>
  <si>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</si>
  <si>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</si>
  <si>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</si>
  <si>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</si>
  <si>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</si>
  <si>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</si>
  <si>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</si>
  <si>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</si>
  <si>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</si>
  <si>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</si>
  <si>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</si>
  <si>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</si>
  <si>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</si>
  <si>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</si>
  <si>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</si>
  <si>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</si>
  <si>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</si>
  <si>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</si>
  <si>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</si>
  <si>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</si>
  <si>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</si>
  <si>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</si>
  <si>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</si>
  <si>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</si>
  <si>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</si>
  <si>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</si>
  <si>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</si>
  <si>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</si>
  <si>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</si>
  <si>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</si>
  <si>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</si>
  <si>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</si>
  <si>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</si>
  <si>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</si>
  <si>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</si>
  <si>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</si>
  <si>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</si>
  <si>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</si>
  <si>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</si>
  <si>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</si>
  <si>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</si>
  <si>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</si>
  <si>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</si>
  <si>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</si>
  <si>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</si>
  <si>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</si>
  <si>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</si>
  <si>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</si>
  <si>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</si>
  <si>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</si>
  <si>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</si>
  <si>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</si>
  <si>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</si>
  <si>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</si>
  <si>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</si>
  <si>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</si>
  <si>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</si>
  <si>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</si>
  <si>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</si>
  <si>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</si>
  <si>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</si>
  <si>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</si>
  <si>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</si>
  <si>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</si>
  <si>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</si>
  <si>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</si>
  <si>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</si>
  <si>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</si>
  <si>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</si>
  <si>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</si>
  <si>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</si>
  <si>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</si>
  <si>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</si>
  <si>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</si>
  <si>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</si>
  <si>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</si>
  <si>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</si>
  <si>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</si>
  <si>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</si>
  <si>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</si>
  <si>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</si>
  <si>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</si>
  <si>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</si>
  <si>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</si>
  <si>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</si>
  <si>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</si>
  <si>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</si>
  <si>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</si>
  <si>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</si>
  <si>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</si>
  <si>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</si>
  <si>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</si>
  <si>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</si>
  <si>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</si>
  <si>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</si>
  <si>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</si>
  <si>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</si>
  <si>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</si>
  <si>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</si>
  <si>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</si>
  <si>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</si>
  <si>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</si>
  <si>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</si>
  <si>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</si>
  <si>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</si>
  <si>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</si>
  <si>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</si>
  <si>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</si>
  <si>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</si>
  <si>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</si>
  <si>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</si>
  <si>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</si>
  <si>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</si>
  <si>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</si>
  <si>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</si>
  <si>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</si>
  <si>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</si>
  <si>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</si>
  <si>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</si>
  <si>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</si>
  <si>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</si>
  <si>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</si>
  <si>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</si>
  <si>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</si>
  <si>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</si>
  <si>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</si>
  <si>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</si>
  <si>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</si>
  <si>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</si>
  <si>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</si>
  <si>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</si>
  <si>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</si>
  <si>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</si>
  <si>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</si>
  <si>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</si>
  <si>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</si>
  <si>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</si>
  <si>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</si>
  <si>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</si>
  <si>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</si>
  <si>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</si>
  <si>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</si>
  <si>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</si>
  <si>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</si>
  <si>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</si>
  <si>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</si>
  <si>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</si>
  <si>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</si>
  <si>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</si>
  <si>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</si>
  <si>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</si>
  <si>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</si>
  <si>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</si>
  <si>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</si>
  <si>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</si>
  <si>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</si>
  <si>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</si>
  <si>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</si>
  <si>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</si>
  <si>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</si>
  <si>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</si>
  <si>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</si>
  <si>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</si>
  <si>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</si>
  <si>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</si>
  <si>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</si>
  <si>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</si>
  <si>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</si>
  <si>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</si>
  <si>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</si>
  <si>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</si>
  <si>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</si>
  <si>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</si>
  <si>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</si>
  <si>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</si>
  <si>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</si>
  <si>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</si>
  <si>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</si>
  <si>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</si>
  <si>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</si>
  <si>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</si>
  <si>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</si>
  <si>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</si>
  <si>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</si>
  <si>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</si>
  <si>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</si>
  <si>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</si>
  <si>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</si>
  <si>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</si>
  <si>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</si>
  <si>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</si>
  <si>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</si>
  <si>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</si>
  <si>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</si>
  <si>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</si>
  <si>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</si>
  <si>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</si>
  <si>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</si>
  <si>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</si>
  <si>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</si>
  <si>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</si>
  <si>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</si>
  <si>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</si>
  <si>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</si>
  <si>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</si>
  <si>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</si>
  <si>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</si>
  <si>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</si>
  <si>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</si>
  <si>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</si>
  <si>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</si>
  <si>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</si>
  <si>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</si>
  <si>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</si>
  <si>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</si>
  <si>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</si>
  <si>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</si>
  <si>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</si>
  <si>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</si>
  <si>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</si>
  <si>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</si>
  <si>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</si>
  <si>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</si>
  <si>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</si>
  <si>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</si>
  <si>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</si>
  <si>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</si>
  <si>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</si>
  <si>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</si>
  <si>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</si>
  <si>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</si>
  <si>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</si>
  <si>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</si>
  <si>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</si>
  <si>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</si>
  <si>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</si>
  <si>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</si>
  <si>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</si>
  <si>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</si>
  <si>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</si>
  <si>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</si>
  <si>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</si>
  <si>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</si>
  <si>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</si>
  <si>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</si>
  <si>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</si>
  <si>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</si>
  <si>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</si>
  <si>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</si>
  <si>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</si>
  <si>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</si>
  <si>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</si>
  <si>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</si>
  <si>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</si>
  <si>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</si>
  <si>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</si>
  <si>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</si>
  <si>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</si>
  <si>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</si>
  <si>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</si>
  <si>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</si>
  <si>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</si>
  <si>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</si>
  <si>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</si>
  <si>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</si>
  <si>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</si>
  <si>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</si>
  <si>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</si>
  <si>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</si>
  <si>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</si>
  <si>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</si>
  <si>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</si>
  <si>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</si>
  <si>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</si>
  <si>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</si>
  <si>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</si>
  <si>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</si>
  <si>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</si>
  <si>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</si>
  <si>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</si>
  <si>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</si>
  <si>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</si>
  <si>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</si>
  <si>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</si>
  <si>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</si>
  <si>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</si>
  <si>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</si>
  <si>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</si>
  <si>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</si>
  <si>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</si>
  <si>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</si>
  <si>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</si>
  <si>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</si>
  <si>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</si>
  <si>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</si>
  <si>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</si>
  <si>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</si>
  <si>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</si>
  <si>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</si>
  <si>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</si>
  <si>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</si>
  <si>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</si>
  <si>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</si>
  <si>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</si>
  <si>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</si>
  <si>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</si>
  <si>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</si>
  <si>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</si>
  <si>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</si>
  <si>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</si>
  <si>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</si>
  <si>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</si>
  <si>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</si>
  <si>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</si>
  <si>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</si>
  <si>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</si>
  <si>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</si>
  <si>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</si>
  <si>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</si>
  <si>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</si>
  <si>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</si>
  <si>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</si>
  <si>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</si>
  <si>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</si>
  <si>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</si>
  <si>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</si>
  <si>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</si>
  <si>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</si>
  <si>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</si>
  <si>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</si>
  <si>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</si>
  <si>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</si>
  <si>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</si>
  <si>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</si>
  <si>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</si>
  <si>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</si>
  <si>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</si>
  <si>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</si>
  <si>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</si>
  <si>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</si>
  <si>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</si>
  <si>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</si>
  <si>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</si>
  <si>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</si>
  <si>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</si>
  <si>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</si>
  <si>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</si>
  <si>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</si>
  <si>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</si>
  <si>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</si>
  <si>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</si>
  <si>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</si>
  <si>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</si>
  <si>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</si>
  <si>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</si>
  <si>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</si>
  <si>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</si>
  <si>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</si>
  <si>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</si>
  <si>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</si>
  <si>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</si>
  <si>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</si>
  <si>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</si>
  <si>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</si>
  <si>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</si>
  <si>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</si>
  <si>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</si>
  <si>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</si>
  <si>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</si>
  <si>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</si>
  <si>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</si>
  <si>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</si>
  <si>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</si>
  <si>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</si>
  <si>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</si>
  <si>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</si>
  <si>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</si>
  <si>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</si>
  <si>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</si>
  <si>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</si>
  <si>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</si>
  <si>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</si>
  <si>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</si>
  <si>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</si>
  <si>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</si>
  <si>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</si>
  <si>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</si>
  <si>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</si>
  <si>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</si>
  <si>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</si>
  <si>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</si>
  <si>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</si>
  <si>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</si>
  <si>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</si>
  <si>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</si>
  <si>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</si>
  <si>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</si>
  <si>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</si>
  <si>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</si>
  <si>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</si>
  <si>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</si>
  <si>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</si>
  <si>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</si>
  <si>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</si>
  <si>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</si>
  <si>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</si>
  <si>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</si>
  <si>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</si>
  <si>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</si>
  <si>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</si>
  <si>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</si>
  <si>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</si>
  <si>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</si>
  <si>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</si>
  <si>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</si>
  <si>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</si>
  <si>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</si>
  <si>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</si>
  <si>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</si>
  <si>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</si>
  <si>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</si>
  <si>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</si>
  <si>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</si>
  <si>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</si>
  <si>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</si>
  <si>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</si>
  <si>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</si>
  <si>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</si>
  <si>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</si>
  <si>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</si>
  <si>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</si>
  <si>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</si>
  <si>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</si>
  <si>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</si>
  <si>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</si>
  <si>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</si>
  <si>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</si>
  <si>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</si>
  <si>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</si>
  <si>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</si>
  <si>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</si>
  <si>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</si>
  <si>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</si>
  <si>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</si>
  <si>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</si>
  <si>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</si>
  <si>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</si>
  <si>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</si>
  <si>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</si>
  <si>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</si>
  <si>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</si>
  <si>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</si>
  <si>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</si>
  <si>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</si>
  <si>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</si>
  <si>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</si>
  <si>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</si>
  <si>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</si>
  <si>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</si>
  <si>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</si>
  <si>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</si>
  <si>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</si>
  <si>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</si>
  <si>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</si>
  <si>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</si>
  <si>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</si>
  <si>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</si>
  <si>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</si>
  <si>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</si>
  <si>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</si>
  <si>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</si>
  <si>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</si>
  <si>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</si>
  <si>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</si>
  <si>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</si>
  <si>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</si>
  <si>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</si>
  <si>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</si>
  <si>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</si>
  <si>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</si>
  <si>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</si>
  <si>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</si>
  <si>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</si>
  <si>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</si>
  <si>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</si>
  <si>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</si>
  <si>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</si>
  <si>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</si>
  <si>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</si>
  <si>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</si>
  <si>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</si>
  <si>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</si>
  <si>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</si>
  <si>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</si>
  <si>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</si>
  <si>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</si>
  <si>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</si>
  <si>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</si>
  <si>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</si>
  <si>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</si>
  <si>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</si>
  <si>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</si>
  <si>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</si>
  <si>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</si>
  <si>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</si>
  <si>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</si>
  <si>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</si>
  <si>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</si>
  <si>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</si>
  <si>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</si>
  <si>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</si>
  <si>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</si>
  <si>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</si>
  <si>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</si>
  <si>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</si>
  <si>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</si>
  <si>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</si>
  <si>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</si>
  <si>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</si>
  <si>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</si>
  <si>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</si>
  <si>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</si>
  <si>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</si>
  <si>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</si>
  <si>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</si>
  <si>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</si>
  <si>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</si>
  <si>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</si>
  <si>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</si>
  <si>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</si>
  <si>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</si>
  <si>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</si>
  <si>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</si>
  <si>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</si>
  <si>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</si>
  <si>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</si>
  <si>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</si>
  <si>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</si>
  <si>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</si>
  <si>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</si>
  <si>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</si>
  <si>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</si>
  <si>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</si>
  <si>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</si>
  <si>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</si>
  <si>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</si>
  <si>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</si>
  <si>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</si>
  <si>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</si>
  <si>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</si>
  <si>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</si>
  <si>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</si>
  <si>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</si>
  <si>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</si>
  <si>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</si>
  <si>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</si>
  <si>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</si>
  <si>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</si>
  <si>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</si>
  <si>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</si>
  <si>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</si>
  <si>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</si>
  <si>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</si>
  <si>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</si>
  <si>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</si>
  <si>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</si>
  <si>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</si>
  <si>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</si>
  <si>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</si>
  <si>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</si>
  <si>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</si>
  <si>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</si>
  <si>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</si>
  <si>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</si>
  <si>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</si>
  <si>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</si>
  <si>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</si>
  <si>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</si>
  <si>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</si>
  <si>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</si>
  <si>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</si>
  <si>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</si>
  <si>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</si>
  <si>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</si>
  <si>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</si>
  <si>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</si>
  <si>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</si>
  <si>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</si>
  <si>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</si>
  <si>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</si>
  <si>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</si>
  <si>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</si>
  <si>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</si>
  <si>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</si>
  <si>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</si>
  <si>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</si>
  <si>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</si>
  <si>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</si>
  <si>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</si>
  <si>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</si>
  <si>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</si>
  <si>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</si>
  <si>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</si>
  <si>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</si>
  <si>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</si>
  <si>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</si>
  <si>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</si>
  <si>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</si>
  <si>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</si>
  <si>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</si>
  <si>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</si>
  <si>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</si>
  <si>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</si>
  <si>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</si>
  <si>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</si>
  <si>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</si>
  <si>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</si>
  <si>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</si>
  <si>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</si>
  <si>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</si>
  <si>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</si>
  <si>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</si>
  <si>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</si>
  <si>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</si>
  <si>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</si>
  <si>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</si>
  <si>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</si>
  <si>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</si>
  <si>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</si>
  <si>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</si>
  <si>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</si>
  <si>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</si>
  <si>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</si>
  <si>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</si>
  <si>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</si>
  <si>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</si>
  <si>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</si>
  <si>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</si>
  <si>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</si>
  <si>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</si>
  <si>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</si>
  <si>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</si>
  <si>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</si>
  <si>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</si>
  <si>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</si>
  <si>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</si>
  <si>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</si>
  <si>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</si>
  <si>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</si>
  <si>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</si>
  <si>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</si>
  <si>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</si>
  <si>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</si>
  <si>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</si>
  <si>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</si>
  <si>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</si>
  <si>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</si>
  <si>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</si>
  <si>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</si>
  <si>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</si>
  <si>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</si>
  <si>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</si>
  <si>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</si>
  <si>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</si>
  <si>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</si>
  <si>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</si>
  <si>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</si>
  <si>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</si>
  <si>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</si>
  <si>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</si>
  <si>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</si>
  <si>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</si>
  <si>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</si>
  <si>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</si>
  <si>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</si>
  <si>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</si>
  <si>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</si>
  <si>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</si>
  <si>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</si>
  <si>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</si>
  <si>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</si>
  <si>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</si>
  <si>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</si>
  <si>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</si>
  <si>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</si>
  <si>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</si>
  <si>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</si>
  <si>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</si>
  <si>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</si>
  <si>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</si>
  <si>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</si>
  <si>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</si>
  <si>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</si>
  <si>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</si>
  <si>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</si>
  <si>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</si>
  <si>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</si>
  <si>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</si>
  <si>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</si>
  <si>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</si>
  <si>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</si>
  <si>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</si>
  <si>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</si>
  <si>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</si>
  <si>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</si>
  <si>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</si>
  <si>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</si>
  <si>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</si>
  <si>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</si>
  <si>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</si>
  <si>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</si>
  <si>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</si>
  <si>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</si>
  <si>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</si>
  <si>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</si>
  <si>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</si>
  <si>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</si>
  <si>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</si>
  <si>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</si>
  <si>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</si>
  <si>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</si>
  <si>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</si>
  <si>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</si>
  <si>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</si>
  <si>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</si>
  <si>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</si>
  <si>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</si>
  <si>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</si>
  <si>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</si>
  <si>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</si>
  <si>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</si>
  <si>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</si>
  <si>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</si>
  <si>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</si>
  <si>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</si>
  <si>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</si>
  <si>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</si>
  <si>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</si>
  <si>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</si>
  <si>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</si>
  <si>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</si>
  <si>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</si>
  <si>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</si>
  <si>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</si>
  <si>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</si>
  <si>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</si>
  <si>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</si>
  <si>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</si>
  <si>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</si>
  <si>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</si>
  <si>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</si>
  <si>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</si>
  <si>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</si>
  <si>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</si>
  <si>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</si>
  <si>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</si>
  <si>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</si>
  <si>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</si>
  <si>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</si>
  <si>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</si>
  <si>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</si>
  <si>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</si>
  <si>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</si>
  <si>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</si>
  <si>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</si>
  <si>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</si>
  <si>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</si>
  <si>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</si>
  <si>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</si>
  <si>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</si>
  <si>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</si>
  <si>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</si>
  <si>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</si>
  <si>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</si>
  <si>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</si>
  <si>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</si>
  <si>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</si>
  <si>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</si>
  <si>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</si>
  <si>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</si>
  <si>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</si>
  <si>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</si>
  <si>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</si>
  <si>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</si>
  <si>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</si>
  <si>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</si>
  <si>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</si>
  <si>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</si>
  <si>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</si>
  <si>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</si>
  <si>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</si>
  <si>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</si>
  <si>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</si>
  <si>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</si>
  <si>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</si>
  <si>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</si>
  <si>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</si>
  <si>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</si>
  <si>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</si>
  <si>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</si>
  <si>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</si>
  <si>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</si>
  <si>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</si>
  <si>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</si>
  <si>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</si>
  <si>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</si>
  <si>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</si>
  <si>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</si>
  <si>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</si>
  <si>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</si>
  <si>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</si>
  <si>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</si>
  <si>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</si>
  <si>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</si>
  <si>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</si>
  <si>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</si>
  <si>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</si>
  <si>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</si>
  <si>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</si>
  <si>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</si>
  <si>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</si>
  <si>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</si>
  <si>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</si>
  <si>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</si>
  <si>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</si>
  <si>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</si>
  <si>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</si>
  <si>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</si>
  <si>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</si>
  <si>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</si>
  <si>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</si>
  <si>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</si>
  <si>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</si>
  <si>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</si>
  <si>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</si>
  <si>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</si>
  <si>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</si>
  <si>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</si>
  <si>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</si>
  <si>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</si>
  <si>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</si>
  <si>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</si>
  <si>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</si>
  <si>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</si>
  <si>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</si>
  <si>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</si>
  <si>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</si>
  <si>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</si>
  <si>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</si>
  <si>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</si>
  <si>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</si>
  <si>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</si>
  <si>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</si>
  <si>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</si>
  <si>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</si>
  <si>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</si>
  <si>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</si>
  <si>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</si>
  <si>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</si>
  <si>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</si>
  <si>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</si>
  <si>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</si>
  <si>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</si>
  <si>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</si>
  <si>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</si>
  <si>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</si>
  <si>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</si>
  <si>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</si>
  <si>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</si>
  <si>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</si>
  <si>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</si>
  <si>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</si>
  <si>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</si>
  <si>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</si>
  <si>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</si>
  <si>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</si>
  <si>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</si>
  <si>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</si>
  <si>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</si>
  <si>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</si>
  <si>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</si>
  <si>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</si>
  <si>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</si>
  <si>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</si>
  <si>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</si>
  <si>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</si>
  <si>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</si>
  <si>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</si>
  <si>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</si>
  <si>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</si>
  <si>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</si>
  <si>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</si>
  <si>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</si>
  <si>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</si>
  <si>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</si>
  <si>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</si>
  <si>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</si>
  <si>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</si>
  <si>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</si>
  <si>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</si>
  <si>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</si>
  <si>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</si>
  <si>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</si>
  <si>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</si>
  <si>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</si>
  <si>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</si>
  <si>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</si>
  <si>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</si>
  <si>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</si>
  <si>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</si>
  <si>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</si>
  <si>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</si>
  <si>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</si>
  <si>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</si>
  <si>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</si>
  <si>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</si>
  <si>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</si>
  <si>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</si>
  <si>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</si>
  <si>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</si>
  <si>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</si>
  <si>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</si>
  <si>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</si>
  <si>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</si>
  <si>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</si>
  <si>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</si>
  <si>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</si>
  <si>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</si>
  <si>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</si>
  <si>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</si>
  <si>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</si>
  <si>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</si>
  <si>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</si>
  <si>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</si>
  <si>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</si>
  <si>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</si>
  <si>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</si>
  <si>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</si>
  <si>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</si>
  <si>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</si>
  <si>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</si>
  <si>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</si>
  <si>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</si>
  <si>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</si>
  <si>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</si>
  <si>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</si>
  <si>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</si>
  <si>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</si>
  <si>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</si>
  <si>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</si>
  <si>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</si>
  <si>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</si>
  <si>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</si>
  <si>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</si>
  <si>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</si>
  <si>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</si>
  <si>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</si>
  <si>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</si>
  <si>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</si>
  <si>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</si>
  <si>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</si>
  <si>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</si>
  <si>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</si>
  <si>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</si>
  <si>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</si>
  <si>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</si>
  <si>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</si>
  <si>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</si>
  <si>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</si>
  <si>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</si>
  <si>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</si>
  <si>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</si>
  <si>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</si>
  <si>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</si>
  <si>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</si>
  <si>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</si>
  <si>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</si>
  <si>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</si>
  <si>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</si>
  <si>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</si>
  <si>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</si>
  <si>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</si>
  <si>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</si>
  <si>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</si>
  <si>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</si>
  <si>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</si>
  <si>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</si>
  <si>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</si>
  <si>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</si>
  <si>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</si>
  <si>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</si>
  <si>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</si>
  <si>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</si>
  <si>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</si>
  <si>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</si>
  <si>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</si>
  <si>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</si>
  <si>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</si>
  <si>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</si>
  <si>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</si>
  <si>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</si>
  <si>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</si>
  <si>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</si>
  <si>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</si>
  <si>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</si>
  <si>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</si>
  <si>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</si>
  <si>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</si>
  <si>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</si>
  <si>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</si>
  <si>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</si>
  <si>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</si>
  <si>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</si>
  <si>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</si>
  <si>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</si>
  <si>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</si>
  <si>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</si>
  <si>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</si>
  <si>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</si>
  <si>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</si>
  <si>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</si>
  <si>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</si>
  <si>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</si>
  <si>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</si>
  <si>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</si>
  <si>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</si>
  <si>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</si>
  <si>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</si>
  <si>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</si>
  <si>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</si>
  <si>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</si>
  <si>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</si>
  <si>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</si>
  <si>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</si>
  <si>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</si>
  <si>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</si>
  <si>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</si>
  <si>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</si>
  <si>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</si>
  <si>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</si>
  <si>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</si>
  <si>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</si>
  <si>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</si>
  <si>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</si>
  <si>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</si>
  <si>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</si>
  <si>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</si>
  <si>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</si>
  <si>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</si>
  <si>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</si>
  <si>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</si>
  <si>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</si>
  <si>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</si>
  <si>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</si>
  <si>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</si>
  <si>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</si>
  <si>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</si>
  <si>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</si>
  <si>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</si>
  <si>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</si>
  <si>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</si>
  <si>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</si>
  <si>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</si>
  <si>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</si>
  <si>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</si>
  <si>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</si>
  <si>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</si>
  <si>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</si>
  <si>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</si>
  <si>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</si>
  <si>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</si>
  <si>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</si>
  <si>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</si>
  <si>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</si>
  <si>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</si>
  <si>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</si>
  <si>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</si>
  <si>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</si>
  <si>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</si>
  <si>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</si>
  <si>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</si>
  <si>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</si>
  <si>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</si>
  <si>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</si>
  <si>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</si>
  <si>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</si>
  <si>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</si>
  <si>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</si>
  <si>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</si>
  <si>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</si>
  <si>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</si>
  <si>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</si>
  <si>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</si>
  <si>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</si>
  <si>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</si>
  <si>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</si>
  <si>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</si>
  <si>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</si>
  <si>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</si>
  <si>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</si>
  <si>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</si>
  <si>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</si>
  <si>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</si>
  <si>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</si>
  <si>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</si>
  <si>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</si>
  <si>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</si>
  <si>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</si>
  <si>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</si>
  <si>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</si>
  <si>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</si>
  <si>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</si>
  <si>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</si>
  <si>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</si>
  <si>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</si>
  <si>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</si>
  <si>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</si>
  <si>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</si>
  <si>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</si>
  <si>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</si>
  <si>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</si>
  <si>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</si>
  <si>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</si>
  <si>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</si>
  <si>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</si>
  <si>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</si>
  <si>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</si>
  <si>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</si>
  <si>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</si>
  <si>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</si>
  <si>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</si>
  <si>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</si>
  <si>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</si>
  <si>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</si>
  <si>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</si>
  <si>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</si>
  <si>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</si>
  <si>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</si>
  <si>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</si>
  <si>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</si>
  <si>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</si>
  <si>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</si>
  <si>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</si>
  <si>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</si>
  <si>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</si>
  <si>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</si>
  <si>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</si>
  <si>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</si>
  <si>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</si>
  <si>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</si>
  <si>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</si>
  <si>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</si>
  <si>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</si>
  <si>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</si>
  <si>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</si>
  <si>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</si>
  <si>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</si>
  <si>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</si>
  <si>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</si>
  <si>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</si>
  <si>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</si>
  <si>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</si>
  <si>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</si>
  <si>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</si>
  <si>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</si>
  <si>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</si>
  <si>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</si>
  <si>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</si>
  <si>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</si>
  <si>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</si>
  <si>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</si>
  <si>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</si>
  <si>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</si>
  <si>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</si>
  <si>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</si>
  <si>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</si>
  <si>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</si>
  <si>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</si>
  <si>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</si>
  <si>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</si>
  <si>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</si>
  <si>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</si>
  <si>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</si>
  <si>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</si>
  <si>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</si>
  <si>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</si>
  <si>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</si>
  <si>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</si>
  <si>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</si>
  <si>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</si>
  <si>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</si>
  <si>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</si>
  <si>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</si>
  <si>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</si>
  <si>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</si>
  <si>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</si>
  <si>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</si>
  <si>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</si>
  <si>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</si>
  <si>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</si>
  <si>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</si>
  <si>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</si>
  <si>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</si>
  <si>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</si>
  <si>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</si>
  <si>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</si>
  <si>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</si>
  <si>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</si>
  <si>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</si>
  <si>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</si>
  <si>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</si>
  <si>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</si>
  <si>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</si>
  <si>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</si>
  <si>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</si>
  <si>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</si>
  <si>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</si>
  <si>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</si>
  <si>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</si>
  <si>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</si>
  <si>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</si>
  <si>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</si>
  <si>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</si>
  <si>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</si>
  <si>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</si>
  <si>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</si>
  <si>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</si>
  <si>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</si>
  <si>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</si>
  <si>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</si>
  <si>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</si>
  <si>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</si>
  <si>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</si>
  <si>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</si>
  <si>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</si>
  <si>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</si>
  <si>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</si>
  <si>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</si>
  <si>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</si>
  <si>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</si>
  <si>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</si>
  <si>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</si>
  <si>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</si>
  <si>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</si>
  <si>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</si>
  <si>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</si>
  <si>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</si>
  <si>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</si>
  <si>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</si>
  <si>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</si>
  <si>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</si>
  <si>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</si>
  <si>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</si>
  <si>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</si>
  <si>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</si>
  <si>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</si>
  <si>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</si>
  <si>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</si>
  <si>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</si>
  <si>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</si>
  <si>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</si>
  <si>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</si>
  <si>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</si>
  <si>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</si>
  <si>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</si>
  <si>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</si>
  <si>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</si>
  <si>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</si>
  <si>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</si>
  <si>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</si>
  <si>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</si>
  <si>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</si>
  <si>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</si>
  <si>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</si>
  <si>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</si>
  <si>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</si>
  <si>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</si>
  <si>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</si>
  <si>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</si>
  <si>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</si>
  <si>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</si>
  <si>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</si>
  <si>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</si>
  <si>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</si>
  <si>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</si>
  <si>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</si>
  <si>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</si>
  <si>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</si>
  <si>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</si>
  <si>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</si>
  <si>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</si>
  <si>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</si>
  <si>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</si>
  <si>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</si>
  <si>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</si>
  <si>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</si>
  <si>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</si>
  <si>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</si>
  <si>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</si>
  <si>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</si>
  <si>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</si>
  <si>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</si>
  <si>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</si>
  <si>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</si>
  <si>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</si>
  <si>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</si>
  <si>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</si>
  <si>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</si>
  <si>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</si>
  <si>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</si>
  <si>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</si>
  <si>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</si>
  <si>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</si>
  <si>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</si>
  <si>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</si>
  <si>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</si>
  <si>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</si>
  <si>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</si>
  <si>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</si>
  <si>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</si>
  <si>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</si>
  <si>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</si>
  <si>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</si>
  <si>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</si>
  <si>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</si>
  <si>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</si>
  <si>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</si>
  <si>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</si>
  <si>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</si>
  <si>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</si>
  <si>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</si>
  <si>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</si>
  <si>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</si>
  <si>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</si>
  <si>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</si>
  <si>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</si>
  <si>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</si>
  <si>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</si>
  <si>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</si>
  <si>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</si>
  <si>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</si>
  <si>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</si>
  <si>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</si>
  <si>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</si>
  <si>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</si>
  <si>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</si>
  <si>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</si>
  <si>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</si>
  <si>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</si>
  <si>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</si>
  <si>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</si>
  <si>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</si>
  <si>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</si>
  <si>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</si>
  <si>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</si>
  <si>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</si>
  <si>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</si>
  <si>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</si>
  <si>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</si>
  <si>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</si>
  <si>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</si>
  <si>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</si>
  <si>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</si>
  <si>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</si>
  <si>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</si>
  <si>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</si>
  <si>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</si>
  <si>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</si>
  <si>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</si>
  <si>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</si>
  <si>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</si>
  <si>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</si>
  <si>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</si>
  <si>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</si>
  <si>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</si>
  <si>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</si>
  <si>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</si>
  <si>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</si>
  <si>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</si>
  <si>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</si>
  <si>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</si>
  <si>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</si>
  <si>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</si>
  <si>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</si>
  <si>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</si>
  <si>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</si>
  <si>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</si>
  <si>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</si>
  <si>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</si>
  <si>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</si>
  <si>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</si>
  <si>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</si>
  <si>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</si>
  <si>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</si>
  <si>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</si>
  <si>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</si>
  <si>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</si>
  <si>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</si>
  <si>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</si>
  <si>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</si>
  <si>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</si>
  <si>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</si>
  <si>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</si>
  <si>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</si>
  <si>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</si>
  <si>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</si>
  <si>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</si>
  <si>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</si>
  <si>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</si>
  <si>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</si>
  <si>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</si>
  <si>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</si>
  <si>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PCM-20251122-00001053</t>
  </si>
  <si>
    <t>ETA 30min</t>
  </si>
  <si>
    <t>PCM-20251122-00000912</t>
  </si>
  <si>
    <t>at site</t>
  </si>
  <si>
    <t>NO PCM</t>
  </si>
  <si>
    <t>ETA 60min</t>
  </si>
  <si>
    <t>TT-20251122-00763 // Waiting separate TT</t>
  </si>
  <si>
    <t>After HUB site restored with PG connected site still down // EM team on the way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</si>
  <si>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</si>
  <si>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</si>
  <si>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</si>
  <si>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</si>
  <si>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</si>
  <si>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</si>
  <si>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</si>
  <si>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</si>
  <si>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</si>
  <si>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</si>
  <si>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</si>
  <si>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</si>
  <si>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</si>
  <si>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</si>
  <si>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</si>
  <si>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</si>
  <si>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</si>
  <si>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</si>
  <si>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</si>
  <si>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</si>
  <si>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</si>
  <si>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</si>
  <si>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</si>
  <si>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</si>
  <si>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</si>
  <si>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</si>
  <si>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</si>
  <si>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</si>
  <si>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</si>
  <si>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</si>
  <si>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</si>
  <si>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</si>
  <si>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</si>
  <si>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</si>
  <si>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</si>
  <si>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</si>
  <si>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</si>
  <si>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</si>
  <si>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</si>
  <si>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</si>
  <si>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</si>
  <si>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</si>
  <si>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</si>
  <si>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</si>
  <si>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</si>
  <si>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</si>
  <si>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</si>
  <si>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</si>
  <si>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</si>
  <si>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</si>
  <si>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</si>
  <si>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</si>
  <si>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</si>
  <si>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</si>
  <si>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</si>
  <si>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</si>
  <si>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</si>
  <si>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</si>
  <si>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</si>
  <si>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</si>
  <si>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</si>
  <si>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</si>
  <si>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</si>
  <si>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</si>
  <si>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</si>
  <si>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</si>
  <si>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</si>
  <si>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</si>
  <si>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</si>
  <si>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</si>
  <si>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</si>
  <si>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</si>
  <si>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</si>
  <si>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</si>
  <si>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</si>
  <si>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</si>
  <si>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</si>
  <si>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</si>
  <si>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</si>
  <si>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</si>
  <si>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</si>
  <si>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</si>
  <si>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</si>
  <si>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</si>
  <si>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PCM-20251122-00000975</t>
  </si>
  <si>
    <t>ETA 70 mins</t>
  </si>
  <si>
    <t>PCM-20251122-00001133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</si>
  <si>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</si>
  <si>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</si>
  <si>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</si>
  <si>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</si>
  <si>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</si>
  <si>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</si>
  <si>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</si>
  <si>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</si>
  <si>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</si>
  <si>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</si>
  <si>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</si>
  <si>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</si>
  <si>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PCM-20251122-00001121</t>
  </si>
  <si>
    <t xml:space="preserve">EM team need 35 min </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</si>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</sst>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5" fontId="33"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6" totalsRowShown="0" headerRowDxfId="48" dataDxfId="47" headerRowBorderDxfId="45" tableBorderDxfId="46" totalsRowBorderDxfId="44">
  <autoFilter ref="A1:L4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9" totalsRowShown="0" headerRowDxfId="31" dataDxfId="30" headerRowBorderDxfId="28" tableBorderDxfId="29">
  <autoFilter ref="A1:L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1"/>
  <sheetViews>
    <sheetView workbookViewId="0">
      <selection activeCell="F6" sqref="F6"/>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320.74051261573914</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8322</v>
      </c>
      <c r="E3" s="63" t="s">
        <v>39021</v>
      </c>
      <c r="F3" s="143">
        <v>45983.636990740742</v>
      </c>
      <c r="G3" s="144">
        <f ca="1">IFERROR(NOW()-F3,"-")</f>
        <v>5.1947800922789611E-2</v>
      </c>
      <c r="H3" s="149">
        <v>45983.631863425922</v>
      </c>
      <c r="I3" s="141" t="str">
        <f>IFERROR(VLOOKUP(D3,DB!A:F,6,0),"")</f>
        <v>SCECO</v>
      </c>
      <c r="J3" s="141" t="str">
        <f>IFERROR(VLOOKUP(D3,DB!A:G,7,0),"")</f>
        <v>&lt;No BB&gt;</v>
      </c>
      <c r="K3" s="145" t="s">
        <v>39024</v>
      </c>
      <c r="L3" s="146" t="str">
        <f>IFERROR(VLOOKUP(D3,DB!A:I,9,0),"")</f>
        <v>Latis</v>
      </c>
    </row>
    <row r="4" spans="1:15" ht="15" customHeight="1">
      <c r="A4" s="140" t="s">
        <v>39025</v>
      </c>
      <c r="B4" s="141" t="str">
        <f>IFERROR(VLOOKUP(D4,DB!A:K,11,0),"")</f>
        <v>R1</v>
      </c>
      <c r="C4" s="141">
        <v>1</v>
      </c>
      <c r="D4" s="133" t="s">
        <v>15878</v>
      </c>
      <c r="E4" s="63" t="s">
        <v>39021</v>
      </c>
      <c r="F4" s="143">
        <v>45983.582071759258</v>
      </c>
      <c r="G4" s="144">
        <f ca="1">IFERROR(NOW()-F4,"-")</f>
        <v>0.10686678240745096</v>
      </c>
      <c r="H4" s="143">
        <v>45983.636759259258</v>
      </c>
      <c r="I4" s="141" t="str">
        <f>IFERROR(VLOOKUP(D4,DB!A:F,6,0),"")</f>
        <v>Generator-SG</v>
      </c>
      <c r="J4" s="141" t="str">
        <f>IFERROR(VLOOKUP(D4,DB!A:G,7,0),"")</f>
        <v>Vandalized</v>
      </c>
      <c r="K4" s="145" t="s">
        <v>39026</v>
      </c>
      <c r="L4" s="146" t="str">
        <f>IFERROR(VLOOKUP(D4,DB!A:I,9,0),"")</f>
        <v>Latis</v>
      </c>
    </row>
    <row r="5" spans="1:15" ht="15" customHeight="1">
      <c r="A5" s="140" t="s">
        <v>39027</v>
      </c>
      <c r="B5" s="141" t="str">
        <f>IFERROR(VLOOKUP(D5,DB!A:K,11,0),"")</f>
        <v>R1</v>
      </c>
      <c r="C5" s="141">
        <v>1</v>
      </c>
      <c r="D5" s="133" t="s">
        <v>20851</v>
      </c>
      <c r="E5" s="142"/>
      <c r="F5" s="143"/>
      <c r="G5" s="144">
        <f ca="1">IFERROR(NOW()-F5,"-")</f>
        <v>45983.688938541665</v>
      </c>
      <c r="H5" s="143">
        <v>45983.642337962963</v>
      </c>
      <c r="I5" s="141" t="str">
        <f>IFERROR(VLOOKUP(D5,DB!A:F,6,0),"")</f>
        <v>SCECO</v>
      </c>
      <c r="J5" s="141" t="str">
        <f>IFERROR(VLOOKUP(D5,DB!A:G,7,0),"")</f>
        <v>Weak</v>
      </c>
      <c r="K5" s="145" t="s">
        <v>39028</v>
      </c>
      <c r="L5" s="146" t="str">
        <f>IFERROR(VLOOKUP(D5,DB!A:I,9,0),"")</f>
        <v>Latis</v>
      </c>
    </row>
    <row r="6" spans="1:15" ht="15" customHeight="1">
      <c r="A6" s="140" t="s">
        <v>39029</v>
      </c>
      <c r="B6" s="141" t="str">
        <f>IFERROR(VLOOKUP(D6,DB!A:K,11,0),"")</f>
        <v>R1</v>
      </c>
      <c r="C6" s="141">
        <v>1</v>
      </c>
      <c r="D6" s="133" t="s">
        <v>15933</v>
      </c>
      <c r="E6" s="142"/>
      <c r="F6" s="143"/>
      <c r="G6" s="144">
        <f ca="1">IFERROR(NOW()-F6,"-")</f>
        <v>45983.688938541665</v>
      </c>
      <c r="H6" s="143">
        <v>45983.472187500003</v>
      </c>
      <c r="I6" s="141" t="str">
        <f>IFERROR(VLOOKUP(D6,DB!A:F,6,0),"")</f>
        <v>SCECO</v>
      </c>
      <c r="J6" s="141" t="str">
        <f>IFERROR(VLOOKUP(D6,DB!A:G,7,0),"")</f>
        <v>Vandalized</v>
      </c>
      <c r="K6" s="145" t="s">
        <v>39030</v>
      </c>
      <c r="L6" s="146" t="str">
        <f>IFERROR(VLOOKUP(D6,DB!A:I,9,0),"")</f>
        <v>Latis</v>
      </c>
    </row>
    <row r="7" spans="1:15" ht="15" customHeight="1">
      <c r="A7" s="140"/>
      <c r="B7" s="141" t="str">
        <f>IFERROR(VLOOKUP(D7,DB!A:K,11,0),"")</f>
        <v/>
      </c>
      <c r="C7" s="141"/>
      <c r="D7" s="133"/>
      <c r="E7" s="142"/>
      <c r="F7" s="143"/>
      <c r="G7" s="144">
        <f ca="1">IFERROR(NOW()-F7,"-")</f>
        <v>45983.688938541665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45983.688938541665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45983.688938541665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45983.688938541665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45983.688938541665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45983.688938541665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45983.688938541665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45983.688938541665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45983.688938541665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45983.688938541665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45983.688938541665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45983.688938541665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45983.688938541665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45983.688938541665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45983.688938541665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45983.688938541665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45983.688938541665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45983.688938541665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45983.688938541665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45983.688938541665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45983.688938541665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45983.688938541665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45983.688938541665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45983.688938541665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45983.688938541665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45983.688938541665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45983.688938541665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45983.688938541665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45983.688938541665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45983.688938541665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45983.688938541665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45983.688938541665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45983.688938541665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45983.688938541665</v>
      </c>
      <c r="H40" s="143"/>
      <c r="I40" s="141" t="str">
        <f>IFERROR(VLOOKUP(D40,DB!A:F,6,0),"")</f>
        <v/>
      </c>
      <c r="J40" s="141" t="str">
        <f>IFERROR(VLOOKUP(D40,DB!A:G,7,0),"")</f>
        <v/>
      </c>
      <c r="K40" s="145"/>
      <c r="L40" s="146" t="str">
        <f>IFERROR(VLOOKUP(D40,DB!A:I,9,0),"")</f>
        <v/>
      </c>
    </row>
    <row r="41" spans="1:12" ht="15" customHeight="1">
      <c r="A41" s="147"/>
      <c r="B41" s="134" t="str">
        <f>IFERROR(VLOOKUP(D41,DB!A:K,11,0),"")</f>
        <v/>
      </c>
      <c r="C41" s="134"/>
      <c r="D41" s="148"/>
      <c r="E41" s="135"/>
      <c r="F41" s="136"/>
      <c r="G41" s="137">
        <f ca="1">IFERROR(NOW()-F41,"-")</f>
        <v>45983.688938541665</v>
      </c>
      <c r="H41" s="136"/>
      <c r="I41" s="134" t="str">
        <f>IFERROR(VLOOKUP(D41,DB!A:F,6,0),"")</f>
        <v/>
      </c>
      <c r="J41" s="134" t="str">
        <f>IFERROR(VLOOKUP(D41,DB!A:G,7,0),"")</f>
        <v/>
      </c>
      <c r="K41" s="138"/>
      <c r="L41" s="139" t="str">
        <f>IFERROR(VLOOKUP(D41,DB!A:I,9,0),"")</f>
        <v/>
      </c>
    </row>
  </sheetData>
  <customSheetViews>
    <customSheetView guid="{F6042A99-DD27-4453-835D-0834D95730CC}" filter="1" showAutoFilter="1">
      <pageMargins left="0" right="0" top="0" bottom="0" header="0" footer="0"/>
      <autoFilter ref="B1:M1" xr:uid="{98838DFB-4ADC-4EE9-B1D5-BEF71DFAF0DD}"/>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39031</v>
      </c>
      <c r="N1" s="87" t="s">
        <v>39032</v>
      </c>
      <c r="O1" s="87" t="s">
        <v>39033</v>
      </c>
      <c r="P1" s="87" t="s">
        <v>39034</v>
      </c>
      <c r="Q1" s="87" t="s">
        <v>39035</v>
      </c>
      <c r="R1" s="87" t="s">
        <v>39036</v>
      </c>
      <c r="S1" s="87" t="s">
        <v>39037</v>
      </c>
      <c r="T1" s="87" t="s">
        <v>39038</v>
      </c>
      <c r="U1" s="87" t="s">
        <v>39039</v>
      </c>
      <c r="V1" s="87" t="s">
        <v>39040</v>
      </c>
      <c r="W1" s="87" t="s">
        <v>39041</v>
      </c>
      <c r="X1" s="87" t="s">
        <v>39042</v>
      </c>
      <c r="Y1" s="87" t="s">
        <v>39043</v>
      </c>
      <c r="Z1" s="87" t="s">
        <v>39044</v>
      </c>
      <c r="AA1" s="87" t="s">
        <v>39045</v>
      </c>
      <c r="AB1" s="87" t="s">
        <v>39046</v>
      </c>
      <c r="AC1" s="87" t="s">
        <v>39047</v>
      </c>
      <c r="AD1" s="87" t="s">
        <v>39048</v>
      </c>
      <c r="AE1" s="87" t="s">
        <v>39049</v>
      </c>
      <c r="AF1" s="87" t="s">
        <v>39050</v>
      </c>
      <c r="AG1" s="87" t="s">
        <v>39051</v>
      </c>
      <c r="AH1" s="87" t="s">
        <v>39052</v>
      </c>
      <c r="AI1" s="87" t="s">
        <v>39053</v>
      </c>
      <c r="AJ1" s="87" t="s">
        <v>39054</v>
      </c>
      <c r="AK1" s="87" t="s">
        <v>39055</v>
      </c>
      <c r="AL1" s="87" t="s">
        <v>39056</v>
      </c>
      <c r="AM1" s="87" t="s">
        <v>39057</v>
      </c>
      <c r="AN1" s="87" t="s">
        <v>39058</v>
      </c>
      <c r="AO1" s="87" t="s">
        <v>39059</v>
      </c>
      <c r="AP1" s="87" t="s">
        <v>39060</v>
      </c>
      <c r="AQ1" s="87" t="s">
        <v>39061</v>
      </c>
      <c r="AR1" s="87" t="s">
        <v>39062</v>
      </c>
      <c r="AS1" s="87" t="s">
        <v>39063</v>
      </c>
      <c r="AT1" s="87" t="s">
        <v>39064</v>
      </c>
      <c r="AU1" s="87" t="s">
        <v>39065</v>
      </c>
      <c r="AV1" s="87" t="s">
        <v>39066</v>
      </c>
      <c r="AW1" s="87" t="s">
        <v>39067</v>
      </c>
      <c r="AX1" s="87" t="s">
        <v>39068</v>
      </c>
      <c r="AY1" s="87" t="s">
        <v>39069</v>
      </c>
      <c r="AZ1" s="87" t="s">
        <v>39070</v>
      </c>
      <c r="BA1" s="87" t="s">
        <v>39071</v>
      </c>
      <c r="BB1" s="87" t="s">
        <v>39072</v>
      </c>
      <c r="BC1" s="87" t="s">
        <v>39073</v>
      </c>
      <c r="BD1" s="87" t="s">
        <v>39074</v>
      </c>
      <c r="BE1" s="87" t="s">
        <v>39075</v>
      </c>
      <c r="BF1" s="87" t="s">
        <v>39076</v>
      </c>
      <c r="BG1" s="87" t="s">
        <v>39077</v>
      </c>
      <c r="BH1" s="87" t="s">
        <v>39078</v>
      </c>
      <c r="BI1" s="87" t="s">
        <v>39079</v>
      </c>
      <c r="BJ1" s="87" t="s">
        <v>39080</v>
      </c>
      <c r="BK1" s="87" t="s">
        <v>39081</v>
      </c>
      <c r="BL1" s="87" t="s">
        <v>39082</v>
      </c>
      <c r="BM1" s="87" t="s">
        <v>39083</v>
      </c>
      <c r="BN1" s="87" t="s">
        <v>39084</v>
      </c>
      <c r="BO1" s="87" t="s">
        <v>39085</v>
      </c>
      <c r="BP1" s="87" t="s">
        <v>39086</v>
      </c>
      <c r="BQ1" s="87" t="s">
        <v>39087</v>
      </c>
      <c r="BR1" s="87" t="s">
        <v>39088</v>
      </c>
      <c r="BS1" s="87" t="s">
        <v>39089</v>
      </c>
      <c r="BT1" s="87" t="s">
        <v>39090</v>
      </c>
      <c r="BU1" s="87" t="s">
        <v>39091</v>
      </c>
      <c r="BV1" s="87" t="s">
        <v>39092</v>
      </c>
      <c r="BW1" s="87" t="s">
        <v>39093</v>
      </c>
      <c r="BX1" s="87" t="s">
        <v>39094</v>
      </c>
      <c r="BY1" s="87" t="s">
        <v>39095</v>
      </c>
      <c r="BZ1" s="87" t="s">
        <v>39096</v>
      </c>
      <c r="CA1" s="87" t="s">
        <v>39097</v>
      </c>
      <c r="CB1" s="87" t="s">
        <v>39098</v>
      </c>
      <c r="CC1" s="87" t="s">
        <v>39099</v>
      </c>
      <c r="CD1" s="87" t="s">
        <v>39100</v>
      </c>
      <c r="CE1" s="87" t="s">
        <v>39101</v>
      </c>
      <c r="CF1" s="87" t="s">
        <v>39102</v>
      </c>
      <c r="CG1" s="87" t="s">
        <v>39103</v>
      </c>
      <c r="CH1" s="87" t="s">
        <v>39104</v>
      </c>
      <c r="CI1" s="87" t="s">
        <v>39105</v>
      </c>
      <c r="CJ1" s="87" t="s">
        <v>39106</v>
      </c>
    </row>
    <row r="2" spans="1:88" s="127" customFormat="1" ht="31.5" customHeight="1">
      <c r="A2" s="61" t="s">
        <v>39107</v>
      </c>
      <c r="B2" s="61" t="s">
        <v>27</v>
      </c>
      <c r="C2" s="61">
        <v>1</v>
      </c>
      <c r="D2" s="61" t="s">
        <v>19542</v>
      </c>
      <c r="E2" s="84" t="s">
        <v>39108</v>
      </c>
      <c r="F2" s="74">
        <v>45322.056979166664</v>
      </c>
      <c r="G2" s="75" t="s">
        <v>39109</v>
      </c>
      <c r="H2" s="86">
        <v>45322.050729166665</v>
      </c>
      <c r="I2" s="61" t="s">
        <v>88</v>
      </c>
      <c r="J2" s="61" t="s">
        <v>65</v>
      </c>
      <c r="K2" s="85" t="s">
        <v>39110</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39111</v>
      </c>
      <c r="B3" s="61" t="str">
        <f>IFERROR(VLOOKUP(D3,DB!A:K,11,0),"")</f>
        <v>R2</v>
      </c>
      <c r="C3" s="61">
        <v>1</v>
      </c>
      <c r="D3" s="61" t="s">
        <v>25643</v>
      </c>
      <c r="E3" s="84" t="s">
        <v>39021</v>
      </c>
      <c r="F3" s="74">
        <v>45824.999837962961</v>
      </c>
      <c r="G3" s="75">
        <f t="shared" ref="G3" ca="1" si="0">IFERROR(NOW()-F3,"-")</f>
        <v>158.6891005787038</v>
      </c>
      <c r="H3" s="74">
        <v>45824.993587962963</v>
      </c>
      <c r="I3" s="61" t="str">
        <f>IFERROR(VLOOKUP(D3,DB!A:F,6,0),"")</f>
        <v>Generator-SG</v>
      </c>
      <c r="J3" s="61" t="str">
        <f>IFERROR(VLOOKUP(D3,DB!A:G,7,0),"")</f>
        <v>Good</v>
      </c>
      <c r="K3" s="85" t="s">
        <v>39112</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45983.688938541665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45983.688938541665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45983.688938541665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45983.688938541665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45983.688938541665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45983.688938541665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45983.688938541665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45983.688938541665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45983.688938541665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45983.688938541665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45983.688938541665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45983.688938541665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45983.688938541665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45983.688938541665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45983.688938541665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45983.688938541665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45983.688938541665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45983.688938541665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45983.688938541665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45983.688938541665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45983.688938541665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45983.688938541665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45983.688938541665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45983.688938541665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45983.688938541665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45983.688938541665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45983.688938541665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45983.688938541665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45983.688938541665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45983.688938541665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45983.688938541665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45983.688938541665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45983.688938541665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45983.688938541665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45983.688938541665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45983.688938541665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45983.688938541665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45983.688938541665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45983.688938541665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45983.688938541665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45983.688938541665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45983.688938541665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45983.688938541665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45983.688938541665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45983.688938541665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45983.688938541665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45983.688938541665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45983.688938541665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45983.688938541665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45983.688938541665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45983.688938541665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45983.688938541665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45983.688938541665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45983.688938541665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45983.688938541665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45983.688938541665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45983.688938541665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45983.688938541665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45983.688938541665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45983.688938541665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45983.688938541665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45983.688938541665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45983.688938541665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45983.688938541665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45983.688938541665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45983.688938541665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45983.688938541665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45983.688938541665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45983.688938541665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45983.688938541665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45983.688938541665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45983.688938541665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45983.688938541665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45983.688938541665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45983.688938541665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45983.688938541665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45983.688938541665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45983.688938541665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45983.688938541665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45983.688938541665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45983.688938541665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45983.688938541665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45983.688938541665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45983.688938541665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45983.688938541665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45983.688938541665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45983.688938541665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45983.688938541665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45983.688938541665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45983.688938541665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45983.688938541665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45983.688938541665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45983.688938541665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45983.688938541665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45983.688938541665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45983.688938541665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45983.688938541665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45983.688938541665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45983.688938541665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45983.688938541665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45983.688938541665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45983.688938541665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45983.688938541665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45983.688938541665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45983.688938541665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45983.688938541665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45983.688938541665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45983.688938541665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45983.688938541665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45983.688938541665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45983.688938541665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45983.688938541665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45983.688938541665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45983.688938541665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45983.688938541665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45983.688938541665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45983.688938541665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45983.688938541665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45983.688938541665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45983.688938541665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45983.688938541665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45983.688938541665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45983.688938541665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45983.688938541665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45983.688938541665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45983.688938541665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45983.688938541665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45983.688938541665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45983.688938541665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45983.688938541665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45983.688938541665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45983.688938541665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45983.688938541665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45983.688938541665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45983.688938541665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45983.688938541665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45983.688938541665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45983.688938541665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45983.688938541665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45983.688938541665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45983.688938541665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45983.688938541665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45983.688938541665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45983.688938541665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45983.688938541665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45983.688938541665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45983.688938541665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45983.688938541665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45983.688938541665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45983.688938541665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45983.688938541665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45983.688938541665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45983.688938541665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45983.688938541665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45983.688938541665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45983.688938541665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5" ca="1" si="0">IFERROR(NOW()-F2,"-")</f>
        <v>45983.688938541665</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45983.688938541665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45983.688938541665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45983.688938541665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45983.688938541665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45983.688938541665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45983.688938541665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45983.688938541665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45983.688938541665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45983.688938541665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45983.688938541665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45983.688938541665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45983.688938541665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45983.688938541665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45983.688938541665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45983.688938541665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45983.688938541665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45983.688938541665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45983.688938541665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45983.688938541665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45983.688938541665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45983.688938541665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45983.688938541665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45983.688938541665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45983.688938541665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45983.688938541665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45983.688938541665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45983.688938541665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45983.688938541665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45983.688938541665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45983.688938541665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45983.688938541665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45983.688938541665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45983.688938541665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45983.688938541665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45983.688938541665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45983.688938541665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45983.688938541665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45983.688938541665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45983.688938541665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45983.688938541665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45983.688938541665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45983.688938541665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45983.688938541665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45983.688938541665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45983.688938541665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45983.688938541665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45983.688938541665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45983.688938541665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45983.688938541665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45983.688938541665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45983.688938541665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45983.688938541665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45983.688938541665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45983.688938541665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45983.688938541665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45983.688938541665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45983.688938541665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45983.688938541665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45983.688938541665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45983.688938541665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45983.688938541665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45983.688938541665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45983.688938541665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45983.688938541665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45983.688938541665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45983.688938541665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45983.688938541665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45983.688938541665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45983.688938541665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45983.688938541665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45983.688938541665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45983.688938541665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45983.688938541665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45983.688938541665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45983.688938541665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45983.688938541665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45983.688938541665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45983.688938541665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45983.688938541665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45983.688938541665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45983.688938541665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45983.688938541665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45983.688938541665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45983.688938541665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45983.688938541665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45983.688938541665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45983.688938541665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45983.688938541665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45983.688938541665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45983.688938541665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45983.688938541665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45983.688938541665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45983.688938541665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45983.688938541665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45983.688938541665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45983.688938541665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45983.688938541665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45983.688938541665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45983.688938541665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45983.688938541665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45983.688938541665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45983.688938541665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45983.688938541665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45983.688938541665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45983.688938541665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45983.688938541665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45983.688938541665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45983.688938541665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45983.688938541665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45983.688938541665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45983.688938541665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45983.688938541665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45983.688938541665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45983.688938541665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45983.688938541665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45983.688938541665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45983.688938541665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45983.688938541665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45983.688938541665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45983.688938541665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45983.688938541665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45983.688938541665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45983.688938541665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45983.688938541665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45983.688938541665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45983.688938541665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45983.688938541665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45983.688938541665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45983.688938541665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45983.688938541665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45983.688938541665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45983.688938541665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45983.688938541665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45983.688938541665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45983.688938541665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45983.688938541665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45983.688938541665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45983.688938541665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45983.688938541665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45983.688938541665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45983.688938541665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45983.688938541665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45983.688938541665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45983.688938541665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45983.688938541665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45983.688938541665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45983.688938541665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45983.688938541665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45983.688938541665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45983.688938541665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45983.688938541665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45983.688938541665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45983.688938541665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45983.688938541665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45983.688938541665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45983.688938541665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45983.688938541665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45983.688938541665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45983.688938541665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45983.688938541665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45983.688938541665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45983.688938541665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45983.688938541665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45983.688938541665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45983.688938541665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45983.688938541665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45983.688938541665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45983.688938541665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45983.688938541665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45983.688938541665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45983.688938541665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45983.688938541665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45983.688938541665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45983.688938541665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45983.688938541665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45983.688938541665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45983.688938541665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45983.688938541665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45983.688938541665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45983.688938541665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45983.688938541665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45983.688938541665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45983.688938541665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45983.688938541665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45983.688938541665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45983.688938541665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45983.688938541665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45983.688938541665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45983.688938541665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45983.688938541665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45983.688938541665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45983.688938541665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45983.688938541665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45983.688938541665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45983.688938541665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45983.688938541665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45983.688938541665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45983.688938541665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45983.688938541665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45983.688938541665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45983.688938541665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45983.688938541665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45983.688938541665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45983.688938541665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45983.688938541665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45983.688938541665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45983.688938541665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45983.688938541665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45983.688938541665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45983.688938541665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45983.688938541665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45983.688938541665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45983.688938541665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45983.688938541665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45983.688938541665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45983.688938541665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45983.688938541665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45983.688938541665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45983.688938541665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45983.688938541665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45983.688938541665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45983.688938541665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45983.688938541665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45983.688938541665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45983.688938541665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45983.688938541665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45983.688938541665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45983.688938541665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45983.688938541665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45983.688938541665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45983.688938541665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45983.688938541665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45983.688938541665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45983.688938541665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45983.688938541665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45983.688938541665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45983.688938541665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45983.688938541665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45983.688938541665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45983.688938541665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45983.688938541665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45983.688938541665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45983.688938541665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45983.688938541665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45983.688938541665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45983.688938541665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45983.688938541665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45983.688938541665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45983.688938541665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45983.688938541665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45983.688938541665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45983.688938541665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45983.688938541665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45983.688938541665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45983.688938541665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45983.688938541665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45983.688938541665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45983.688938541665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45983.688938541665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45983.688938541665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45983.688938541665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45983.688938541665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45983.688938541665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45983.688938541665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45983.688938541665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45983.688938541665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45983.688938541665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45983.688938541665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45983.688938541665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45983.688938541665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45983.688938541665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45983.688938541665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45983.688938541665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45983.688938541665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45983.688938541665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45983.688938541665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45983.688938541665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45983.688938541665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45983.688938541665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45983.688938541665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45983.688938541665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45983.688938541665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45983.688938541665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45983.688938541665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45983.688938541665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45983.688938541665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45983.688938541665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45983.688938541665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45983.688938541665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45983.688938541665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45983.688938541665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45983.688938541665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45983.688938541665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45983.688938541665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45983.688938541665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45983.688938541665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45983.688938541665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45983.688938541665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45983.688938541665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45983.688938541665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45983.688938541665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45983.688938541665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45983.688938541665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45983.688938541665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45983.688938541665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45983.688938541665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45983.688938541665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45983.688938541665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45983.688938541665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45983.688938541665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45983.688938541665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45983.688938541665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45983.688938541665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45983.688938541665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45983.688938541665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45983.688938541665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45983.688938541665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45983.688938541665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45983.688938541665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45983.688938541665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45983.688938541665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45983.688938541665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45983.688938541665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45983.688938541665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45983.688938541665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45983.688938541665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45983.688938541665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45983.688938541665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45983.688938541665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45983.688938541665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45983.688938541665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45983.688938541665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45983.688938541665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45983.688938541665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45983.688938541665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45983.688938541665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45983.688938541665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45983.688938541665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45983.688938541665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45983.688938541665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45983.688938541665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45983.688938541665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45983.688938541665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45983.688938541665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45983.688938541665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45983.688938541665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45983.688938541665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45983.688938541665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45983.688938541665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45983.688938541665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45983.688938541665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45983.688938541665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45983.688938541665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45983.688938541665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45983.688938541665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45983.688938541665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45983.688938541665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45983.688938541665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45983.688938541665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45983.688938541665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45983.688938541665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45983.688938541665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45983.688938541665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45983.688938541665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45983.688938541665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45983.688938541665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45983.688938541665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45983.688938541665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45983.688938541665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45983.688938541665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45983.688938541665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45983.688938541665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45983.688938541665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45983.688938541665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45983.688938541665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45983.688938541665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45983.688938541665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45983.688938541665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45983.688938541665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45983.688938541665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45983.688938541665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45983.688938541665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45983.688938541665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45983.688938541665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45983.688938541665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45983.688938541665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45983.688938541665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45983.688938541665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45983.688938541665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45983.688938541665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45983.688938541665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45983.688938541665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45983.688938541665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45983.688938541665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45983.688938541665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45983.688938541665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45983.688938541665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45983.688938541665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45983.688938541665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45983.688938541665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45983.688938541665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45983.688938541665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45983.688938541665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45983.688938541665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45983.688938541665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45983.688938541665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45983.688938541665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45983.688938541665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45983.688938541665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45983.688938541665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45983.688938541665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45983.688938541665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45983.688938541665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45983.688938541665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45983.688938541665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45983.688938541665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45983.688938541665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45983.688938541665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45983.688938541665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45983.688938541665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45983.688938541665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45983.688938541665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45983.688938541665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45983.688938541665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45983.688938541665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45983.688938541665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45983.688938541665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45983.688938541665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45983.688938541665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45983.688938541665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45983.688938541665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45983.688938541665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45983.688938541665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45983.688938541665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45983.688938541665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45983.688938541665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45983.688938541665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45983.688938541665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45983.688938541665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45983.688938541665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45983.688938541665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45983.688938541665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45983.688938541665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45983.688938541665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45983.688938541665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45983.688938541665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45983.688938541665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45983.688938541665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45983.688938541665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45983.688938541665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45983.688938541665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45983.688938541665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45983.688938541665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45983.688938541665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45983.688938541665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45983.688938541665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45983.688938541665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45983.688938541665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45983.688938541665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45983.688938541665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45983.688938541665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45983.688938541665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45983.688938541665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45983.688938541665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45983.688938541665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45983.688938541665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45983.688938541665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45983.688938541665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45983.688938541665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45983.688938541665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45983.688938541665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45983.688938541665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45983.688938541665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45983.688938541665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45983.688938541665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45983.688938541665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45983.688938541665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45983.688938541665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45983.688938541665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45983.688938541665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45983.688938541665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45983.688938541665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45983.688938541665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45983.688938541665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45983.688938541665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45983.688938541665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45983.688938541665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45983.688938541665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45983.688938541665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45983.688938541665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45983.688938541665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45983.688938541665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45983.688938541665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45983.688938541665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45983.688938541665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45983.688938541665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45983.688938541665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45983.688938541665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45983.688938541665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45983.688938541665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45983.688938541665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45983.688938541665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45983.688938541665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45983.688938541665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45983.688938541665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45983.688938541665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45983.688938541665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45983.688938541665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45983.688938541665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45983.688938541665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45983.688938541665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45983.688938541665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45983.688938541665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45983.688938541665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45983.688938541665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45983.688938541665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45983.688938541665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45983.688938541665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45983.688938541665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45983.688938541665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45983.688938541665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45983.688938541665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45983.688938541665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45983.688938541665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45983.688938541665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45983.688938541665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45983.688938541665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45983.688938541665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45983.688938541665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45983.688938541665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45983.688938541665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45983.688938541665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45983.688938541665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45983.688938541665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45983.688938541665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45983.688938541665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45983.688938541665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45983.688938541665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45983.688938541665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45983.688938541665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45983.688938541665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45983.688938541665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45983.688938541665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45983.688938541665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45983.688938541665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45983.688938541665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45983.688938541665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45983.688938541665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45983.688938541665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45983.688938541665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45983.688938541665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45983.688938541665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45983.688938541665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45983.688938541665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45983.688938541665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45983.688938541665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45983.688938541665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45983.688938541665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45983.688938541665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45983.688938541665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45983.688938541665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45983.688938541665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45983.688938541665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45983.688938541665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45983.688938541665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45983.688938541665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45983.688938541665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45983.688938541665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45983.688938541665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45983.688938541665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45983.688938541665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45983.688938541665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45983.688938541665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45983.688938541665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45983.688938541665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45983.688938541665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45983.688938541665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45983.688938541665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45983.688938541665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45983.688938541665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45983.688938541665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45983.688938541665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45983.688938541665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45983.688938541665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45983.688938541665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45983.688938541665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45983.688938541665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45983.688938541665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45983.688938541665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45983.688938541665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45983.688938541665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45983.688938541665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45983.688938541665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45983.688938541665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45983.688938541665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45983.688938541665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45983.688938541665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45983.688938541665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45983.688938541665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45983.688938541665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45983.688938541665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45983.688938541665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45983.688938541665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45983.688938541665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45983.688938541665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45983.688938541665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45983.688938541665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45983.688938541665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45983.688938541665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45983.688938541665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45983.688938541665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45983.688938541665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45983.688938541665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45983.688938541665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45983.688938541665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45983.688938541665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45983.688938541665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45983.688938541665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45983.688938541665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45983.688938541665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45983.688938541665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45983.688938541665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45983.688938541665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45983.688938541665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45983.688938541665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45983.688938541665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45983.688938541665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45983.688938541665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45983.688938541665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45983.688938541665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45983.688938541665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45983.688938541665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45983.688938541665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45983.688938541665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45983.688938541665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45983.688938541665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45983.688938541665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45983.688938541665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45983.688938541665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45983.688938541665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45983.688938541665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45983.688938541665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45983.688938541665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45983.688938541665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45983.688938541665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45983.688938541665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45983.688938541665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45983.688938541665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45983.688938541665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45983.688938541665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45983.688938541665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45983.688938541665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45983.688938541665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45983.688938541665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45983.688938541665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45983.688938541665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45983.688938541665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45983.688938541665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45983.688938541665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45983.688938541665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45983.688938541665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45983.688938541665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45983.688938541665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45983.688938541665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45983.688938541665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45983.688938541665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45983.688938541665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45983.688938541665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45983.688938541665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45983.688938541665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45983.688938541665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45983.688938541665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45983.688938541665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45983.688938541665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45983.688938541665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45983.688938541665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45983.688938541665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45983.688938541665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45983.688938541665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45983.688938541665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45983.688938541665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45983.688938541665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45983.688938541665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45983.688938541665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45983.688938541665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45983.688938541665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45983.688938541665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45983.688938541665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45983.688938541665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45983.688938541665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45983.688938541665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45983.688938541665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45983.688938541665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45983.688938541665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45983.688938541665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45983.688938541665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45983.688938541665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45983.688938541665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45983.688938541665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45983.688938541665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45983.688938541665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45983.688938541665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45983.688938541665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45983.688938541665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45983.688938541665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45983.688938541665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45983.688938541665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45983.688938541665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45983.688938541665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45983.688938541665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45983.688938541665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45983.688938541665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45983.688938541665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45983.688938541665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45983.688938541665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45983.688938541665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45983.688938541665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45983.688938541665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45983.688938541665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45983.688938541665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45983.688938541665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45983.688938541665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45983.688938541665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45983.688938541665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45983.688938541665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45983.688938541665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45983.688938541665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45983.688938541665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45983.688938541665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45983.688938541665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45983.688938541665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45983.688938541665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45983.688938541665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45983.688938541665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45983.688938541665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45983.688938541665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45983.688938541665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45983.688938541665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45983.688938541665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45983.688938541665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45983.688938541665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45983.688938541665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45983.688938541665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45983.688938541665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45983.688938541665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45983.688938541665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45983.688938541665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45983.688938541665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45983.688938541665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45983.688938541665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45983.688938541665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45983.688938541665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45983.688938541665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45983.688938541665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45983.688938541665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45983.688938541665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45983.688938541665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45983.688938541665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45983.688938541665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45983.688938541665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45983.688938541665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45983.688938541665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45983.688938541665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45983.688938541665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45983.688938541665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45983.688938541665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45983.688938541665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45983.688938541665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45983.688938541665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45983.688938541665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45983.688938541665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45983.688938541665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45983.688938541665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45983.688938541665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45983.688938541665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45983.688938541665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45983.688938541665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45983.688938541665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45983.688938541665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45983.688938541665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45983.688938541665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45983.688938541665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45983.688938541665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45983.688938541665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45983.688938541665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45983.688938541665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45983.688938541665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45983.688938541665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45983.688938541665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45983.688938541665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45983.688938541665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45983.688938541665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45983.688938541665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45983.688938541665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45983.688938541665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45983.688938541665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45983.688938541665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45983.688938541665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45983.688938541665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45983.688938541665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45983.688938541665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45983.688938541665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45983.688938541665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45983.688938541665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45983.688938541665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45983.688938541665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45983.688938541665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45983.688938541665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45983.688938541665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45983.688938541665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45983.688938541665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45983.688938541665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45983.688938541665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45983.688938541665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45983.688938541665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45983.688938541665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45983.688938541665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45983.688938541665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45983.688938541665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45983.688938541665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45983.688938541665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45983.688938541665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45983.688938541665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45983.688938541665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45983.688938541665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45983.688938541665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45983.688938541665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45983.688938541665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45983.688938541665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45983.688938541665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45983.688938541665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45983.688938541665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45983.688938541665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45983.688938541665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45983.688938541665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45983.688938541665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45983.688938541665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45983.688938541665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45983.688938541665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45983.688938541665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45983.688938541665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45983.688938541665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45983.688938541665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45983.688938541665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45983.688938541665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45983.688938541665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45983.688938541665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45983.688938541665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45983.688938541665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45983.688938541665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45983.688938541665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45983.688938541665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45983.688938541665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45983.688938541665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45983.688938541665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45983.688938541665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45983.688938541665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45983.688938541665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45983.688938541665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45983.688938541665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45983.688938541665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45983.688938541665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45983.688938541665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45983.688938541665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45983.688938541665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45983.688938541665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45983.688938541665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45983.688938541665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45983.688938541665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45983.688938541665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45983.688938541665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45983.688938541665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45983.688938541665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45983.688938541665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45983.688938541665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45983.688938541665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45983.688938541665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45983.688938541665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45983.688938541665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45983.688938541665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45983.688938541665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45983.688938541665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45983.688938541665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45983.688938541665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45983.688938541665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45983.688938541665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45983.688938541665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45983.688938541665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45983.688938541665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45983.688938541665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45983.688938541665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45983.688938541665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45983.688938541665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45983.688938541665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45983.688938541665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45983.688938541665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45983.688938541665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45983.688938541665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45983.688938541665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45983.688938541665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45983.688938541665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45983.688938541665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45983.688938541665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45983.688938541665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45983.688938541665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45983.688938541665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45983.688938541665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45983.688938541665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45983.688938541665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45983.688938541665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45983.688938541665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45983.688938541665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45983.688938541665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45983.688938541665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45983.688938541665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45983.688938541665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45983.688938541665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45983.688938541665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45983.688938541665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45983.688938541665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45983.688938541665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45983.688938541665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45983.688938541665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45983.688938541665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45983.688938541665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45983.688938541665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45983.688938541665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45983.688938541665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45983.688938541665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45983.688938541665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45983.688938541665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45983.688938541665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45983.688938541665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45983.688938541665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45983.688938541665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45983.688938541665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45983.688938541665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45983.688938541665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45983.688938541665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45983.688938541665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45983.688938541665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45983.688938541665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45983.688938541665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45983.688938541665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45983.688938541665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45983.688938541665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45983.688938541665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45983.688938541665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45983.688938541665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45983.688938541665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45983.688938541665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45983.688938541665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45983.688938541665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45983.688938541665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45983.688938541665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45983.688938541665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45983.688938541665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45983.688938541665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45983.688938541665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45983.688938541665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45983.688938541665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45983.688938541665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45983.688938541665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45983.688938541665</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6"/>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280.20822094906907</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1</v>
      </c>
      <c r="D3" s="91" t="s">
        <v>36093</v>
      </c>
      <c r="E3" s="94" t="s">
        <v>39021</v>
      </c>
      <c r="F3" s="95">
        <v>45983.606064814812</v>
      </c>
      <c r="G3" s="96">
        <f t="shared" ref="G3:G6" ca="1" si="0">IFERROR(NOW()-F3,"")</f>
        <v>8.2873726852994878E-2</v>
      </c>
      <c r="H3" s="95">
        <v>45983.600474537037</v>
      </c>
      <c r="I3" s="113" t="str">
        <f>IFERROR(VLOOKUP(D3,DB!A:F,6,0),"")</f>
        <v>Generator-SG</v>
      </c>
      <c r="J3" s="113" t="str">
        <f>IFERROR(VLOOKUP(D3,DB!A:G,7,0),"")</f>
        <v>Dead</v>
      </c>
      <c r="K3" s="97" t="s">
        <v>39116</v>
      </c>
      <c r="L3" s="91" t="str">
        <f>IFERROR(VLOOKUP(D3,DB!A:I,9,0),"")</f>
        <v>Latis</v>
      </c>
    </row>
    <row r="4" spans="1:16" ht="15" customHeight="1">
      <c r="A4" s="113" t="s">
        <v>39117</v>
      </c>
      <c r="B4" s="113" t="str">
        <f>IFERROR(VLOOKUP(D4,DB!A:K,11,0),"")</f>
        <v>R4</v>
      </c>
      <c r="C4" s="93">
        <v>1</v>
      </c>
      <c r="D4" s="91" t="s">
        <v>35197</v>
      </c>
      <c r="E4" s="94" t="s">
        <v>39021</v>
      </c>
      <c r="F4" s="95">
        <v>45983.678738425922</v>
      </c>
      <c r="G4" s="96">
        <f t="shared" ca="1" si="0"/>
        <v>1.020011574291857E-2</v>
      </c>
      <c r="H4" s="95">
        <v>45983.670405092591</v>
      </c>
      <c r="I4" s="113" t="str">
        <f>IFERROR(VLOOKUP(D4,DB!A:F,6,0),"")</f>
        <v>Generator-SG</v>
      </c>
      <c r="J4" s="113" t="str">
        <f>IFERROR(VLOOKUP(D4,DB!A:G,7,0),"")</f>
        <v>Dead</v>
      </c>
      <c r="K4" s="97"/>
      <c r="L4" s="91" t="str">
        <f>IFERROR(VLOOKUP(D4,DB!A:I,9,0),"")</f>
        <v>Latis</v>
      </c>
    </row>
    <row r="5" spans="1:16" ht="15" customHeight="1">
      <c r="A5" s="113"/>
      <c r="B5" s="113" t="str">
        <f>IFERROR(VLOOKUP(D5,DB!A:K,11,0),"")</f>
        <v/>
      </c>
      <c r="C5" s="93"/>
      <c r="D5" s="91"/>
      <c r="E5" s="94"/>
      <c r="F5" s="95"/>
      <c r="G5" s="96">
        <f t="shared" ca="1" si="0"/>
        <v>45983.688938541665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45983.688938541665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70" ca="1" si="1">IFERROR(NOW()-F7,"")</f>
        <v>45983.688938541665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45983.688938541665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45983.688938541665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45983.688938541665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45983.688938541665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45983.688938541665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45983.688938541665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45983.688938541665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45983.688938541665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45983.688938541665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45983.688938541665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45983.688938541665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45983.688938541665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45983.688938541665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45983.688938541665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45983.688938541665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45983.688938541665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45983.688938541665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45983.688938541665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45983.688938541665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45983.688938541665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45983.688938541665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45983.688938541665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45983.688938541665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45983.688938541665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45983.688938541665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45983.688938541665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45983.688938541665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45983.688938541665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45983.688938541665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45983.688938541665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45983.688938541665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45983.688938541665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45983.688938541665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45983.688938541665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45983.688938541665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45983.688938541665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45983.688938541665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45983.688938541665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45983.688938541665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45983.688938541665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45983.688938541665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45983.688938541665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45983.688938541665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45983.688938541665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45983.688938541665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45983.688938541665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45983.688938541665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45983.688938541665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45983.688938541665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45983.688938541665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45983.688938541665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45983.688938541665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45983.688938541665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45983.688938541665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45983.688938541665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45983.688938541665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45983.688938541665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45983.688938541665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45983.688938541665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45983.688938541665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45983.688938541665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45983.688938541665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45983.688938541665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ref="G71:G134" ca="1" si="2">IFERROR(NOW()-F71,"")</f>
        <v>45983.688938541665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45983.688938541665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45983.688938541665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45983.688938541665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45983.688938541665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45983.688938541665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45983.688938541665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45983.688938541665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45983.688938541665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45983.688938541665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45983.688938541665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45983.688938541665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45983.688938541665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45983.688938541665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45983.688938541665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45983.688938541665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45983.688938541665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45983.688938541665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45983.688938541665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45983.688938541665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45983.688938541665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45983.688938541665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45983.688938541665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45983.688938541665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45983.688938541665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45983.688938541665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45983.688938541665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45983.688938541665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45983.688938541665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45983.688938541665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45983.688938541665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45983.688938541665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45983.688938541665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45983.688938541665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45983.688938541665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45983.688938541665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45983.688938541665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45983.688938541665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45983.688938541665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45983.688938541665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45983.688938541665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45983.688938541665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45983.688938541665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45983.688938541665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45983.688938541665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45983.688938541665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45983.688938541665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45983.688938541665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45983.688938541665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45983.688938541665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45983.688938541665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45983.688938541665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45983.688938541665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45983.688938541665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45983.688938541665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45983.688938541665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45983.688938541665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45983.688938541665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45983.688938541665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45983.688938541665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45983.688938541665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45983.688938541665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45983.688938541665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45983.688938541665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ref="G135:G198" ca="1" si="3">IFERROR(NOW()-F135,"")</f>
        <v>45983.688938541665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45983.688938541665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45983.688938541665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45983.688938541665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45983.688938541665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45983.688938541665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45983.688938541665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45983.688938541665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45983.688938541665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45983.688938541665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45983.688938541665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45983.688938541665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45983.688938541665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45983.688938541665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45983.688938541665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45983.688938541665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45983.688938541665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45983.688938541665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45983.688938541665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45983.688938541665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45983.688938541665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45983.688938541665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45983.688938541665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45983.688938541665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45983.688938541665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45983.688938541665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45983.688938541665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45983.688938541665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45983.688938541665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45983.688938541665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45983.688938541665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45983.688938541665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45983.688938541665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45983.688938541665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45983.688938541665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45983.688938541665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45983.688938541665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45983.688938541665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45983.688938541665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45983.688938541665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45983.688938541665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45983.688938541665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45983.688938541665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45983.688938541665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45983.688938541665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45983.688938541665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45983.688938541665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45983.688938541665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45983.688938541665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45983.688938541665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45983.688938541665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45983.688938541665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45983.688938541665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45983.688938541665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45983.688938541665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45983.688938541665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45983.688938541665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45983.688938541665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45983.688938541665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45983.688938541665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45983.688938541665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45983.688938541665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45983.688938541665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45983.688938541665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ref="G199:G262" ca="1" si="4">IFERROR(NOW()-F199,"")</f>
        <v>45983.688938541665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45983.688938541665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45983.688938541665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45983.688938541665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45983.688938541665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45983.688938541665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45983.688938541665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45983.688938541665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45983.688938541665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45983.688938541665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45983.688938541665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45983.688938541665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45983.688938541665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45983.688938541665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45983.688938541665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45983.688938541665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45983.688938541665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45983.688938541665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45983.688938541665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45983.688938541665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45983.688938541665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45983.688938541665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45983.688938541665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45983.688938541665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45983.688938541665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45983.688938541665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45983.688938541665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45983.688938541665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45983.688938541665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45983.688938541665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45983.688938541665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45983.688938541665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45983.688938541665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45983.688938541665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45983.688938541665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45983.688938541665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45983.688938541665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45983.688938541665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45983.688938541665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45983.688938541665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45983.688938541665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45983.688938541665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45983.688938541665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45983.688938541665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45983.688938541665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45983.688938541665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45983.688938541665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45983.688938541665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45983.688938541665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45983.688938541665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45983.688938541665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45983.688938541665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45983.688938541665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45983.688938541665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45983.688938541665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45983.688938541665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45983.688938541665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45983.688938541665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45983.688938541665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45983.688938541665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45983.688938541665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45983.688938541665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45983.688938541665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45983.688938541665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ref="G263:G326" ca="1" si="5">IFERROR(NOW()-F263,"")</f>
        <v>45983.688938541665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45983.688938541665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45983.688938541665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45983.688938541665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45983.688938541665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45983.688938541665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45983.688938541665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45983.688938541665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45983.688938541665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45983.688938541665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45983.688938541665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45983.688938541665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45983.688938541665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45983.688938541665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45983.688938541665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45983.688938541665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45983.688938541665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45983.688938541665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45983.688938541665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45983.688938541665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45983.688938541665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45983.688938541665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45983.688938541665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45983.688938541665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45983.688938541665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45983.688938541665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45983.688938541665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45983.688938541665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45983.688938541665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45983.688938541665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45983.688938541665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45983.688938541665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45983.688938541665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45983.688938541665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45983.688938541665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45983.688938541665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45983.688938541665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45983.688938541665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45983.688938541665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45983.688938541665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45983.688938541665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45983.688938541665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45983.688938541665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45983.688938541665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45983.688938541665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45983.688938541665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45983.688938541665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45983.688938541665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45983.688938541665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45983.688938541665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45983.688938541665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45983.688938541665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45983.688938541665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45983.688938541665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45983.688938541665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45983.688938541665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45983.688938541665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45983.688938541665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45983.688938541665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45983.688938541665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45983.688938541665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45983.688938541665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45983.688938541665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45983.688938541665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ref="G327:G390" ca="1" si="6">IFERROR(NOW()-F327,"")</f>
        <v>45983.688938541665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45983.688938541665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45983.688938541665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45983.688938541665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45983.688938541665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45983.688938541665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45983.688938541665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45983.688938541665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45983.688938541665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45983.688938541665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45983.688938541665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45983.688938541665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45983.688938541665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45983.688938541665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45983.688938541665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45983.688938541665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45983.688938541665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45983.688938541665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45983.688938541665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45983.688938541665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45983.688938541665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45983.688938541665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45983.688938541665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45983.688938541665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45983.688938541665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45983.688938541665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45983.688938541665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45983.688938541665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45983.688938541665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45983.688938541665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45983.688938541665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45983.688938541665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45983.688938541665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45983.688938541665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45983.688938541665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45983.688938541665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45983.688938541665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45983.688938541665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45983.688938541665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45983.688938541665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45983.688938541665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45983.688938541665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45983.688938541665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45983.688938541665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45983.688938541665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45983.688938541665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45983.688938541665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45983.688938541665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45983.688938541665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45983.688938541665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45983.688938541665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45983.688938541665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45983.688938541665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45983.688938541665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45983.688938541665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45983.688938541665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45983.688938541665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45983.688938541665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45983.688938541665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45983.688938541665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45983.688938541665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45983.688938541665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45983.688938541665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45983.688938541665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ref="G391:G436" ca="1" si="7">IFERROR(NOW()-F391,"")</f>
        <v>45983.688938541665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45983.688938541665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45983.688938541665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45983.688938541665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45983.688938541665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45983.688938541665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45983.688938541665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45983.688938541665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45983.688938541665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45983.688938541665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45983.688938541665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45983.688938541665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45983.688938541665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45983.688938541665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45983.688938541665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45983.688938541665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45983.688938541665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45983.688938541665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45983.688938541665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45983.688938541665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45983.688938541665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45983.688938541665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45983.688938541665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45983.688938541665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45983.688938541665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45983.688938541665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45983.688938541665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45983.688938541665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45983.688938541665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45983.688938541665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45983.688938541665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45983.688938541665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45983.688938541665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45983.688938541665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45983.688938541665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45983.688938541665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45983.688938541665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45983.688938541665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45983.688938541665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45983.688938541665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45983.688938541665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45983.688938541665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45983.688938541665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45983.688938541665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45983.688938541665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45983.688938541665</v>
      </c>
      <c r="H436" s="95"/>
      <c r="I436" s="113" t="str">
        <f>IFERROR(VLOOKUP(D436,DB!A:F,6,0),"")</f>
        <v/>
      </c>
      <c r="J436" s="113" t="str">
        <f>IFERROR(VLOOKUP(D436,DB!A:G,7,0),"")</f>
        <v/>
      </c>
      <c r="K436" s="97"/>
      <c r="L436" s="91" t="str">
        <f>IFERROR(VLOOKUP(D436,DB!A:I,9,0),"")</f>
        <v/>
      </c>
    </row>
  </sheetData>
  <dataValidations count="2">
    <dataValidation allowBlank="1" showInputMessage="1" showErrorMessage="1" sqref="E1" xr:uid="{A4F81451-56CC-4543-9497-104C4E44EE4B}"/>
    <dataValidation type="list" allowBlank="1" showInputMessage="1" showErrorMessage="1" sqref="E2:E4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1"/>
  <sheetViews>
    <sheetView tabSelected="1"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91.856878356476955</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39108</v>
      </c>
      <c r="F3" s="38">
        <v>45926.188877314817</v>
      </c>
      <c r="G3" s="108">
        <f t="shared" ref="G3" ca="1" si="0">IFERROR(NOW()-F3,"")</f>
        <v>57.500061226848629</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39108</v>
      </c>
      <c r="F4" s="110">
        <v>45948.661111111112</v>
      </c>
      <c r="G4" s="111">
        <f t="shared" ref="G4" ca="1" si="1">IFERROR(NOW()-F4,"")</f>
        <v>35.027827430552861</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8">
        <v>45977.514803240738</v>
      </c>
      <c r="G5" s="111">
        <f ca="1">IFERROR(NOW()-F5,"")</f>
        <v>6.1741353009274462</v>
      </c>
      <c r="H5" s="128">
        <v>45977.468807870369</v>
      </c>
      <c r="I5" s="109" t="str">
        <f>IFERROR(VLOOKUP(D5,DB!A:F,6,0),"")</f>
        <v>SCECO</v>
      </c>
      <c r="J5" s="109" t="str">
        <f>IFERROR(VLOOKUP(D5,DB!A:G,7,0),"")</f>
        <v>Weak</v>
      </c>
      <c r="K5" s="109" t="s">
        <v>39125</v>
      </c>
      <c r="L5" s="109" t="str">
        <f>IFERROR(VLOOKUP(D5,DB!A:I,9,0),"")</f>
        <v>Latis</v>
      </c>
    </row>
    <row r="6" spans="1:13" ht="30.75">
      <c r="A6" s="109" t="s">
        <v>39126</v>
      </c>
      <c r="B6" s="109" t="str">
        <f>IFERROR(VLOOKUP(D6,DB!A:K,11,0),"")</f>
        <v>R5</v>
      </c>
      <c r="C6" s="109">
        <v>1</v>
      </c>
      <c r="D6" s="109" t="s">
        <v>36518</v>
      </c>
      <c r="E6" s="109" t="s">
        <v>39021</v>
      </c>
      <c r="F6" s="128">
        <v>45981.373298611114</v>
      </c>
      <c r="G6" s="111">
        <f ca="1">IFERROR(NOW()-F6,"")</f>
        <v>2.315639930551697</v>
      </c>
      <c r="H6" s="128">
        <v>45981.360798611109</v>
      </c>
      <c r="I6" s="109" t="str">
        <f>IFERROR(VLOOKUP(D6,DB!A:F,6,0),"")</f>
        <v>SCECO</v>
      </c>
      <c r="J6" s="109" t="str">
        <f>IFERROR(VLOOKUP(D6,DB!A:G,7,0),"")</f>
        <v>Dead</v>
      </c>
      <c r="K6" s="109" t="s">
        <v>39127</v>
      </c>
      <c r="L6" s="109" t="str">
        <f>IFERROR(VLOOKUP(D6,DB!A:I,9,0),"")</f>
        <v>Latis</v>
      </c>
    </row>
    <row r="7" spans="1:13">
      <c r="A7" s="109" t="s">
        <v>39128</v>
      </c>
      <c r="B7" s="109" t="str">
        <f>IFERROR(VLOOKUP(D7,DB!A:K,11,0),"")</f>
        <v>R5</v>
      </c>
      <c r="C7" s="109">
        <v>1</v>
      </c>
      <c r="D7" s="109" t="s">
        <v>32664</v>
      </c>
      <c r="E7" s="109" t="s">
        <v>39108</v>
      </c>
      <c r="F7" s="128">
        <v>45982.768553240741</v>
      </c>
      <c r="G7" s="111">
        <f ca="1">IFERROR(NOW()-F7,"")</f>
        <v>0.92038530092395376</v>
      </c>
      <c r="H7" s="128">
        <v>45982.753275462965</v>
      </c>
      <c r="I7" s="109" t="str">
        <f>IFERROR(VLOOKUP(D7,DB!A:F,6,0),"")</f>
        <v>SCECO</v>
      </c>
      <c r="J7" s="109" t="str">
        <f>IFERROR(VLOOKUP(D7,DB!A:G,7,0),"")</f>
        <v>Good</v>
      </c>
      <c r="K7" s="109" t="s">
        <v>39129</v>
      </c>
      <c r="L7" s="109" t="str">
        <f>IFERROR(VLOOKUP(D7,DB!A:I,9,0),"")</f>
        <v>Latis</v>
      </c>
    </row>
    <row r="8" spans="1:13">
      <c r="A8" s="109" t="s">
        <v>39130</v>
      </c>
      <c r="B8" s="109" t="str">
        <f>IFERROR(VLOOKUP(D8,DB!A:K,11,0),"")</f>
        <v>R5</v>
      </c>
      <c r="C8" s="109">
        <v>1</v>
      </c>
      <c r="D8" s="109" t="s">
        <v>33493</v>
      </c>
      <c r="E8" s="109" t="s">
        <v>39021</v>
      </c>
      <c r="F8" s="128">
        <v>45983.673668981479</v>
      </c>
      <c r="G8" s="111">
        <f ca="1">IFERROR(NOW()-F8,"")</f>
        <v>1.5269560186425224E-2</v>
      </c>
      <c r="H8" s="128">
        <v>45983.621157407404</v>
      </c>
      <c r="I8" s="109" t="str">
        <f>IFERROR(VLOOKUP(D8,DB!A:F,6,0),"")</f>
        <v>SCECO</v>
      </c>
      <c r="J8" s="109" t="str">
        <f>IFERROR(VLOOKUP(D8,DB!A:G,7,0),"")</f>
        <v>Dead</v>
      </c>
      <c r="K8" s="109" t="s">
        <v>39131</v>
      </c>
      <c r="L8" s="109" t="str">
        <f>IFERROR(VLOOKUP(D8,DB!A:I,9,0),"")</f>
        <v>Latis</v>
      </c>
    </row>
    <row r="9" spans="1:13">
      <c r="A9" s="109"/>
      <c r="B9" s="109" t="str">
        <f>IFERROR(VLOOKUP(D9,DB!A:K,11,0),"")</f>
        <v/>
      </c>
      <c r="C9" s="109"/>
      <c r="D9" s="109"/>
      <c r="E9" s="109"/>
      <c r="F9" s="109"/>
      <c r="G9" s="111">
        <f ca="1">IFERROR(NOW()-F9,"")</f>
        <v>45983.688938541665</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45983.688938541665</v>
      </c>
      <c r="H10" s="109"/>
      <c r="I10" s="109" t="str">
        <f>IFERROR(VLOOKUP(D10,DB!A:F,6,0),"")</f>
        <v/>
      </c>
      <c r="J10" s="109" t="str">
        <f>IFERROR(VLOOKUP(D10,DB!A:G,7,0),"")</f>
        <v/>
      </c>
      <c r="K10" s="109"/>
      <c r="L10" s="109" t="str">
        <f>IFERROR(VLOOKUP(D10,DB!A:I,9,0),"")</f>
        <v/>
      </c>
    </row>
    <row r="11" spans="1:13">
      <c r="A11" s="109"/>
      <c r="B11" s="109" t="str">
        <f>IFERROR(VLOOKUP(D11,DB!A:K,11,0),"")</f>
        <v>R5</v>
      </c>
      <c r="C11" s="109"/>
      <c r="D11" s="109" t="s">
        <v>35685</v>
      </c>
      <c r="E11" s="109"/>
      <c r="F11" s="109"/>
      <c r="G11" s="111">
        <f ca="1">IFERROR(NOW()-F11,"")</f>
        <v>45983.688938541665</v>
      </c>
      <c r="H11" s="109"/>
      <c r="I11" s="109" t="str">
        <f>IFERROR(VLOOKUP(D11,DB!A:F,6,0),"")</f>
        <v>SCECO</v>
      </c>
      <c r="J11" s="109" t="str">
        <f>IFERROR(VLOOKUP(D11,DB!A:G,7,0),"")</f>
        <v>Dead</v>
      </c>
      <c r="K11" s="109"/>
      <c r="L11" s="109" t="str">
        <f>IFERROR(VLOOKUP(D11,DB!A:I,9,0),"")</f>
        <v>Latis</v>
      </c>
    </row>
    <row r="12" spans="1:13">
      <c r="A12" s="109"/>
      <c r="B12" s="109" t="str">
        <f>IFERROR(VLOOKUP(D12,DB!A:K,11,0),"")</f>
        <v/>
      </c>
      <c r="C12" s="109"/>
      <c r="D12" s="109"/>
      <c r="E12" s="109"/>
      <c r="F12" s="109"/>
      <c r="G12" s="111">
        <f ca="1">IFERROR(NOW()-F12,"")</f>
        <v>45983.688938541665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45983.688938541665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45983.688938541665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45983.688938541665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45983.688938541665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45983.688938541665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45983.688938541665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45983.688938541665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45983.688938541665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45983.688938541665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45983.688938541665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45983.688938541665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45983.688938541665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45983.688938541665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45983.688938541665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45983.688938541665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45983.688938541665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45983.688938541665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45983.688938541665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45983.688938541665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45983.688938541665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45983.688938541665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45983.688938541665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45983.688938541665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45983.688938541665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45983.688938541665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45983.688938541665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45983.688938541665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45983.688938541665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45983.688938541665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45983.688938541665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45983.688938541665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45983.688938541665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45983.688938541665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45983.688938541665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45983.688938541665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45983.688938541665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45983.688938541665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45983.688938541665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45983.688938541665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45983.688938541665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45983.688938541665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45983.688938541665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45983.688938541665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45983.688938541665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45983.688938541665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45983.688938541665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45983.688938541665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45983.688938541665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45983.688938541665</v>
      </c>
      <c r="H61" s="109"/>
      <c r="I61" s="109" t="str">
        <f>IFERROR(VLOOKUP(D61,DB!A:F,6,0),"")</f>
        <v/>
      </c>
      <c r="J61" s="109" t="str">
        <f>IFERROR(VLOOKUP(D61,DB!A:G,7,0),"")</f>
        <v/>
      </c>
      <c r="K61" s="109"/>
      <c r="L61" s="109" t="str">
        <f>IFERROR(VLOOKUP(D61,DB!A:I,9,0),"")</f>
        <v/>
      </c>
    </row>
    <row r="62" spans="1:12">
      <c r="A62" s="131"/>
      <c r="B62" s="131" t="str">
        <f>IFERROR(VLOOKUP(D62,DB!A:K,11,0),"")</f>
        <v/>
      </c>
      <c r="C62" s="131"/>
      <c r="D62" s="131"/>
      <c r="E62" s="131"/>
      <c r="F62" s="132"/>
      <c r="G62" s="111">
        <f ca="1">IFERROR(NOW()-F62,"")</f>
        <v>45983.688938541665</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45983.688938541665</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45983.688938541665</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45983.688938541665</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45983.688938541665</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45983.688938541665</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45983.688938541665</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45983.688938541665</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45983.688938541665</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45983.688938541665</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45983.688938541665</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45983.688938541665</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45983.688938541665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45983.688938541665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45983.688938541665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45983.688938541665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45983.688938541665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45983.688938541665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45983.688938541665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45983.688938541665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45983.688938541665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45983.688938541665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45983.688938541665</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45983.688938541665</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45983.688938541665</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45983.688938541665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45983.688938541665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45983.688938541665</v>
      </c>
      <c r="H89" s="132"/>
      <c r="I89" s="131" t="str">
        <f>IFERROR(VLOOKUP(D89,DB!A:F,6,0),"")</f>
        <v/>
      </c>
      <c r="J89" s="131" t="str">
        <f>IFERROR(VLOOKUP(D89,DB!A:G,7,0),"")</f>
        <v/>
      </c>
      <c r="K89" s="131"/>
      <c r="L89" s="131" t="str">
        <f>IFERROR(VLOOKUP(D89,DB!A:I,9,0),"")</f>
        <v/>
      </c>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sheetData>
  <dataValidations count="2">
    <dataValidation allowBlank="1" showInputMessage="1" showErrorMessage="1" sqref="E1" xr:uid="{920C6338-E771-4DAE-8C89-92A9093EA4DE}"/>
    <dataValidation type="list" allowBlank="1" showInputMessage="1" showErrorMessage="1" sqref="E2:E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R6</v>
      </c>
      <c r="C2" s="120"/>
      <c r="D2" s="119" t="s">
        <v>38753</v>
      </c>
      <c r="E2" s="109"/>
      <c r="F2"/>
      <c r="G2" s="75">
        <f ca="1">IFERROR(NOW()-F2,"-")</f>
        <v>45983.688938541665</v>
      </c>
      <c r="H2" s="121"/>
      <c r="I2" s="119" t="str">
        <f>IFERROR(VLOOKUP(D2,DB!A:F,6,0),"")</f>
        <v>Generator-SG</v>
      </c>
      <c r="J2" s="119" t="str">
        <f>IFERROR(VLOOKUP(D2,DB!A:G,7,0),"")</f>
        <v>Good</v>
      </c>
      <c r="K2" s="122" t="s">
        <v>39132</v>
      </c>
      <c r="L2" s="123" t="str">
        <f>IFERROR(VLOOKUP(D2,DB!A:I,9,0),"")</f>
        <v>Latis</v>
      </c>
    </row>
    <row r="3" spans="1:16382" ht="31.5" customHeight="1">
      <c r="A3" s="118"/>
      <c r="B3" s="119" t="str">
        <f>IFERROR(VLOOKUP(D3,DB!A:K,11,0),"")</f>
        <v/>
      </c>
      <c r="C3" s="120"/>
      <c r="D3" s="119"/>
      <c r="E3" s="109"/>
      <c r="F3"/>
      <c r="G3" s="75">
        <f ca="1">IFERROR(NOW()-F3,"-")</f>
        <v>45983.688938541665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45983.688938541665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15" ca="1" si="0">IFERROR(NOW()-F5,"-")</f>
        <v>45983.688938541665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45983.688938541665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45983.688938541665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45983.688938541665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45983.688938541665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45983.688938541665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45983.688938541665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45983.688938541665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45983.688938541665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45983.688938541665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45983.688938541665</v>
      </c>
      <c r="H15" s="121"/>
      <c r="I15" s="119" t="str">
        <f>IFERROR(VLOOKUP(D15,DB!A:F,6,0),"")</f>
        <v/>
      </c>
      <c r="J15" s="119" t="str">
        <f>IFERROR(VLOOKUP(D15,DB!A:G,7,0),"")</f>
        <v/>
      </c>
      <c r="K15" s="122"/>
      <c r="L15" s="123" t="str">
        <f>IFERROR(VLOOKUP(D15,DB!A:I,9,0),"")</f>
        <v/>
      </c>
    </row>
  </sheetData>
  <dataValidations count="2">
    <dataValidation allowBlank="1" showInputMessage="1" showErrorMessage="1" sqref="E1" xr:uid="{9E1BC488-8814-4F8A-8DBE-742B3278AB71}"/>
    <dataValidation type="list" allowBlank="1" showInputMessage="1" showErrorMessage="1" sqref="E2:E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2025-11-22T13:34:05Z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