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595" documentId="120_S{2AC9BD13-BADA-5192-A53E-5A8FF88502F6}" xr6:coauthVersionLast="47" xr6:coauthVersionMax="47" xr10:uidLastSave="{9B57DA5A-2112-4463-BE64-C91E89CDE199}"/>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3" i="4" l="1"/>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J3" i="4"/>
  <c r="J4" i="4"/>
  <c r="J5" i="4"/>
  <c r="J6" i="4"/>
  <c r="J7" i="4"/>
  <c r="J8" i="4"/>
  <c r="J9" i="4"/>
  <c r="J10" i="4"/>
  <c r="J11" i="4"/>
  <c r="J12" i="4"/>
  <c r="J13" i="4"/>
  <c r="J14" i="4"/>
  <c r="J15" i="4"/>
  <c r="J16" i="4"/>
  <c r="J17" i="4"/>
  <c r="I3" i="4"/>
  <c r="I4" i="4"/>
  <c r="I5" i="4"/>
  <c r="I6" i="4"/>
  <c r="I7" i="4"/>
  <c r="I8" i="4"/>
  <c r="I9" i="4"/>
  <c r="I10" i="4"/>
  <c r="I11" i="4"/>
  <c r="I12" i="4"/>
  <c r="I13" i="4"/>
  <c r="I14" i="4"/>
  <c r="I15" i="4"/>
  <c r="I16" i="4"/>
  <c r="I17" i="4"/>
  <c r="G3" i="4"/>
  <c r="G4" i="4"/>
  <c r="G5" i="4"/>
  <c r="G6" i="4"/>
  <c r="G7" i="4"/>
  <c r="G8" i="4"/>
  <c r="G9" i="4"/>
  <c r="G10" i="4"/>
  <c r="G11" i="4"/>
  <c r="G12" i="4"/>
  <c r="G13" i="4"/>
  <c r="G14" i="4"/>
  <c r="G15" i="4"/>
  <c r="G16" i="4"/>
  <c r="G17" i="4"/>
  <c r="B3" i="4"/>
  <c r="B4" i="4"/>
  <c r="B5" i="4"/>
  <c r="B6" i="4"/>
  <c r="B7" i="4"/>
  <c r="B8" i="4"/>
  <c r="B9" i="4"/>
  <c r="B10" i="4"/>
  <c r="B11" i="4"/>
  <c r="B12" i="4"/>
  <c r="B13" i="4"/>
  <c r="B14" i="4"/>
  <c r="B15" i="4"/>
  <c r="B16" i="4"/>
  <c r="B1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<sst xmlns="http://schemas.openxmlformats.org/spreadsheetml/2006/main" count="180276" uniqueCount="39123">
  <si>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</si>
  <si>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</si>
  <si>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</si>
  <si>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</si>
  <si>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</si>
  <si>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</si>
  <si>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</si>
  <si>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</si>
  <si>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</si>
  <si>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</si>
  <si>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</si>
  <si>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</si>
  <si>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</si>
  <si>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</si>
  <si>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</si>
  <si>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</si>
  <si>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</si>
  <si>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</si>
  <si>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</si>
  <si>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</si>
  <si>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</si>
  <si>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</si>
  <si>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</si>
  <si>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</si>
  <si>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</si>
  <si>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</si>
  <si>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</si>
  <si>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</si>
  <si>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</si>
  <si>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</si>
  <si>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</si>
  <si>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</si>
  <si>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</si>
  <si>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</si>
  <si>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</si>
  <si>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</si>
  <si>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</si>
  <si>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</si>
  <si>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</si>
  <si>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</si>
  <si>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</si>
  <si>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</si>
  <si>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</si>
  <si>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</si>
  <si>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</si>
  <si>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</si>
  <si>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</si>
  <si>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</si>
  <si>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</si>
  <si>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</si>
  <si>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</si>
  <si>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</si>
  <si>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</si>
  <si>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</si>
  <si>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</si>
  <si>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</si>
  <si>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</si>
  <si>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</si>
  <si>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</si>
  <si>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</si>
  <si>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</si>
  <si>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</si>
  <si>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</si>
  <si>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</si>
  <si>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</si>
  <si>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</si>
  <si>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</si>
  <si>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</si>
  <si>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</si>
  <si>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</si>
  <si>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</si>
  <si>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</si>
  <si>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</si>
  <si>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</si>
  <si>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</si>
  <si>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</si>
  <si>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</si>
  <si>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</si>
  <si>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</si>
  <si>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</si>
  <si>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</si>
  <si>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</si>
  <si>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</si>
  <si>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</si>
  <si>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</si>
  <si>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</si>
  <si>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</si>
  <si>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</si>
  <si>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</si>
  <si>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</si>
  <si>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</si>
  <si>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</si>
  <si>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</si>
  <si>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</si>
  <si>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</si>
  <si>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</si>
  <si>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</si>
  <si>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</si>
  <si>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</si>
  <si>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</si>
  <si>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</si>
  <si>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</si>
  <si>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</si>
  <si>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</si>
  <si>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</si>
  <si>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</si>
  <si>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</si>
  <si>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</si>
  <si>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</si>
  <si>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</si>
  <si>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</si>
  <si>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</si>
  <si>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</si>
  <si>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</si>
  <si>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</si>
  <si>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</si>
  <si>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</si>
  <si>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</si>
  <si>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</si>
  <si>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</si>
  <si>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</si>
  <si>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</si>
  <si>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</si>
  <si>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</si>
  <si>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</si>
  <si>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</si>
  <si>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</si>
  <si>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</si>
  <si>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</si>
  <si>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</si>
  <si>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</si>
  <si>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</si>
  <si>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</si>
  <si>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</si>
  <si>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</si>
  <si>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</si>
  <si>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</si>
  <si>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</si>
  <si>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</si>
  <si>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</si>
  <si>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</si>
  <si>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</si>
  <si>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</si>
  <si>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</si>
  <si>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</si>
  <si>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</si>
  <si>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</si>
  <si>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</si>
  <si>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</si>
  <si>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</si>
  <si>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</si>
  <si>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</si>
  <si>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</si>
  <si>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</si>
  <si>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</si>
  <si>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</si>
  <si>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</si>
  <si>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</si>
  <si>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</si>
  <si>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</si>
  <si>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</si>
  <si>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</si>
  <si>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</si>
  <si>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</si>
  <si>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</si>
  <si>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</si>
  <si>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</si>
  <si>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</si>
  <si>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</si>
  <si>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</si>
  <si>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</si>
  <si>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</si>
  <si>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</si>
  <si>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</si>
  <si>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</si>
  <si>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</si>
  <si>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</si>
  <si>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</si>
  <si>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</si>
  <si>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</si>
  <si>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</si>
  <si>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</si>
  <si>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</si>
  <si>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</si>
  <si>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</si>
  <si>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</si>
  <si>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</si>
  <si>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</si>
  <si>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</si>
  <si>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</si>
  <si>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</si>
  <si>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</si>
  <si>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</si>
  <si>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</si>
  <si>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</si>
  <si>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</si>
  <si>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</si>
  <si>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</si>
  <si>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</si>
  <si>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</si>
  <si>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</si>
  <si>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</si>
  <si>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</si>
  <si>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</si>
  <si>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</si>
  <si>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</si>
  <si>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</si>
  <si>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</si>
  <si>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</si>
  <si>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</si>
  <si>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</si>
  <si>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</si>
  <si>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</si>
  <si>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</si>
  <si>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</si>
  <si>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</si>
  <si>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</si>
  <si>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</si>
  <si>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</si>
  <si>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</si>
  <si>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</si>
  <si>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</si>
  <si>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</si>
  <si>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</si>
  <si>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</si>
  <si>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</si>
  <si>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</si>
  <si>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</si>
  <si>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</si>
  <si>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</si>
  <si>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</si>
  <si>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</si>
  <si>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</si>
  <si>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</si>
  <si>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</si>
  <si>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</si>
  <si>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</si>
  <si>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</si>
  <si>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</si>
  <si>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</si>
  <si>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</si>
  <si>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</si>
  <si>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</si>
  <si>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</si>
  <si>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</si>
  <si>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</si>
  <si>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</si>
  <si>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</si>
  <si>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</si>
  <si>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</si>
  <si>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</si>
  <si>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</si>
  <si>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</si>
  <si>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</si>
  <si>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</si>
  <si>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</si>
  <si>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</si>
  <si>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</si>
  <si>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</si>
  <si>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</si>
  <si>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</si>
  <si>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</si>
  <si>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</si>
  <si>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</si>
  <si>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</si>
  <si>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</si>
  <si>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</si>
  <si>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</si>
  <si>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</si>
  <si>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</si>
  <si>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</si>
  <si>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</si>
  <si>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</si>
  <si>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</si>
  <si>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</si>
  <si>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</si>
  <si>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</si>
  <si>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</si>
  <si>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</si>
  <si>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</si>
  <si>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</si>
  <si>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</si>
  <si>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</si>
  <si>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</si>
  <si>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</si>
  <si>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</si>
  <si>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</si>
  <si>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</si>
  <si>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</si>
  <si>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</si>
  <si>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</si>
  <si>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</si>
  <si>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</si>
  <si>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</si>
  <si>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</si>
  <si>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</si>
  <si>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</si>
  <si>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</si>
  <si>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</si>
  <si>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</si>
  <si>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</si>
  <si>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</si>
  <si>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</si>
  <si>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</si>
  <si>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</si>
  <si>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</si>
  <si>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</si>
  <si>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</si>
  <si>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</si>
  <si>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</si>
  <si>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</si>
  <si>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</si>
  <si>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</si>
  <si>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</si>
  <si>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</si>
  <si>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</si>
  <si>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</si>
  <si>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</si>
  <si>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</si>
  <si>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</si>
  <si>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</si>
  <si>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</si>
  <si>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</si>
  <si>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</si>
  <si>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</si>
  <si>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</si>
  <si>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</si>
  <si>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</si>
  <si>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</si>
  <si>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</si>
  <si>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</si>
  <si>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</si>
  <si>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</si>
  <si>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</si>
  <si>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</si>
  <si>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</si>
  <si>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</si>
  <si>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</si>
  <si>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</si>
  <si>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</si>
  <si>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</si>
  <si>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</si>
  <si>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</si>
  <si>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</si>
  <si>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</si>
  <si>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</si>
  <si>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</si>
  <si>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</si>
  <si>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</si>
  <si>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</si>
  <si>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</si>
  <si>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</si>
  <si>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</si>
  <si>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</si>
  <si>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</si>
  <si>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</si>
  <si>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</si>
  <si>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</si>
  <si>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</si>
  <si>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</si>
  <si>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</si>
  <si>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</si>
  <si>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</si>
  <si>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</si>
  <si>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</si>
  <si>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</si>
  <si>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</si>
  <si>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</si>
  <si>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</si>
  <si>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</si>
  <si>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</si>
  <si>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</si>
  <si>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</si>
  <si>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</si>
  <si>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</si>
  <si>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</si>
  <si>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</si>
  <si>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</si>
  <si>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</si>
  <si>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</si>
  <si>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</si>
  <si>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</si>
  <si>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</si>
  <si>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</si>
  <si>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</si>
  <si>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</si>
  <si>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</si>
  <si>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</si>
  <si>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</si>
  <si>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</si>
  <si>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</si>
  <si>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</si>
  <si>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</si>
  <si>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</si>
  <si>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</si>
  <si>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</si>
  <si>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</si>
  <si>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</si>
  <si>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</si>
  <si>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</si>
  <si>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</si>
  <si>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</si>
  <si>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</si>
  <si>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</si>
  <si>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</si>
  <si>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</si>
  <si>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</si>
  <si>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</si>
  <si>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</si>
  <si>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</si>
  <si>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</si>
  <si>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</si>
  <si>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</si>
  <si>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</si>
  <si>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</si>
  <si>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</si>
  <si>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</si>
  <si>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</si>
  <si>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</si>
  <si>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</si>
  <si>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</si>
  <si>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</si>
  <si>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</si>
  <si>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</si>
  <si>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</si>
  <si>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</si>
  <si>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</si>
  <si>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</si>
  <si>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</si>
  <si>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</si>
  <si>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</si>
  <si>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</si>
  <si>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</si>
  <si>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</si>
  <si>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</si>
  <si>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</si>
  <si>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</si>
  <si>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</si>
  <si>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</si>
  <si>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</si>
  <si>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</si>
  <si>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</si>
  <si>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</si>
  <si>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</si>
  <si>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</si>
  <si>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</si>
  <si>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</si>
  <si>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</si>
  <si>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</si>
  <si>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</si>
  <si>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</si>
  <si>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</si>
  <si>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</si>
  <si>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</si>
  <si>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</si>
  <si>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</si>
  <si>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</si>
  <si>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</si>
  <si>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</si>
  <si>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</si>
  <si>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</si>
  <si>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</si>
  <si>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</si>
  <si>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</si>
  <si>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</si>
  <si>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</si>
  <si>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</si>
  <si>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</si>
  <si>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</si>
  <si>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</si>
  <si>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</si>
  <si>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</si>
  <si>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</si>
  <si>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</si>
  <si>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</si>
  <si>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</si>
  <si>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</si>
  <si>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</si>
  <si>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</si>
  <si>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</si>
  <si>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</si>
  <si>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</si>
  <si>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</si>
  <si>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</si>
  <si>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</si>
  <si>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</si>
  <si>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</si>
  <si>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</si>
  <si>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</si>
  <si>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</si>
  <si>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</si>
  <si>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</si>
  <si>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</si>
  <si>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</si>
  <si>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</si>
  <si>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</si>
  <si>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</si>
  <si>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</si>
  <si>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</si>
  <si>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</si>
  <si>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</si>
  <si>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</si>
  <si>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</si>
  <si>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</si>
  <si>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</si>
  <si>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</si>
  <si>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</si>
  <si>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</si>
  <si>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</si>
  <si>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</si>
  <si>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</si>
  <si>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</si>
  <si>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</si>
  <si>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</si>
  <si>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</si>
  <si>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</si>
  <si>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</si>
  <si>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</si>
  <si>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</si>
  <si>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</si>
  <si>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</si>
  <si>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</si>
  <si>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</si>
  <si>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</si>
  <si>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</si>
  <si>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</si>
  <si>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</si>
  <si>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</si>
  <si>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</si>
  <si>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</si>
  <si>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</si>
  <si>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</si>
  <si>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</si>
  <si>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</si>
  <si>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</si>
  <si>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</si>
  <si>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</si>
  <si>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</si>
  <si>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</si>
  <si>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</si>
  <si>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</si>
  <si>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</si>
  <si>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</si>
  <si>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</si>
  <si>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</si>
  <si>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</si>
  <si>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</si>
  <si>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</si>
  <si>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</si>
  <si>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</si>
  <si>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</si>
  <si>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</si>
  <si>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</si>
  <si>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</si>
  <si>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</si>
  <si>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</si>
  <si>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</si>
  <si>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</si>
  <si>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</si>
  <si>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</si>
  <si>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</si>
  <si>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</si>
  <si>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</si>
  <si>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</si>
  <si>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</si>
  <si>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</si>
  <si>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</si>
  <si>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</si>
  <si>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</si>
  <si>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</si>
  <si>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</si>
  <si>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</si>
  <si>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</si>
  <si>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</si>
  <si>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</si>
  <si>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</si>
  <si>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</si>
  <si>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</si>
  <si>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</si>
  <si>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</si>
  <si>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</si>
  <si>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</si>
  <si>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</si>
  <si>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</si>
  <si>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</si>
  <si>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</si>
  <si>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</si>
  <si>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</si>
  <si>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</si>
  <si>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</si>
  <si>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</si>
  <si>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</si>
  <si>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</si>
  <si>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</si>
  <si>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</si>
  <si>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</si>
  <si>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</si>
  <si>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</si>
  <si>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</si>
  <si>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</si>
  <si>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</si>
  <si>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</si>
  <si>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</si>
  <si>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</si>
  <si>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</si>
  <si>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</si>
  <si>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</si>
  <si>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</si>
  <si>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</si>
  <si>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</si>
  <si>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</si>
  <si>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</si>
  <si>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</si>
  <si>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</si>
  <si>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</si>
  <si>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</si>
  <si>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</si>
  <si>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</si>
  <si>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</si>
  <si>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</si>
  <si>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</si>
  <si>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</si>
  <si>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</si>
  <si>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</si>
  <si>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</si>
  <si>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</si>
  <si>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</si>
  <si>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</si>
  <si>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</si>
  <si>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</si>
  <si>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</si>
  <si>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</si>
  <si>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</si>
  <si>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</si>
  <si>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</si>
  <si>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</si>
  <si>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</si>
  <si>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</si>
  <si>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</si>
  <si>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</si>
  <si>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</si>
  <si>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</si>
  <si>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</si>
  <si>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</si>
  <si>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</si>
  <si>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</si>
  <si>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</si>
  <si>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</si>
  <si>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</si>
  <si>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</si>
  <si>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</si>
  <si>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</si>
  <si>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</si>
  <si>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</si>
  <si>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</si>
  <si>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</si>
  <si>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</si>
  <si>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</si>
  <si>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</si>
  <si>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</si>
  <si>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</si>
  <si>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</si>
  <si>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</si>
  <si>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</si>
  <si>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</si>
  <si>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</si>
  <si>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</si>
  <si>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</si>
  <si>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</si>
  <si>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</si>
  <si>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</si>
  <si>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</si>
  <si>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</si>
  <si>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</si>
  <si>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</si>
  <si>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</si>
  <si>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</si>
  <si>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</si>
  <si>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</si>
  <si>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</si>
  <si>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</si>
  <si>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</si>
  <si>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</si>
  <si>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</si>
  <si>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</si>
  <si>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</si>
  <si>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</si>
  <si>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</si>
  <si>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</si>
  <si>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</si>
  <si>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</si>
  <si>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</si>
  <si>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</si>
  <si>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</si>
  <si>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</si>
  <si>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</si>
  <si>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</si>
  <si>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</si>
  <si>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</si>
  <si>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</si>
  <si>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</si>
  <si>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</si>
  <si>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</si>
  <si>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</si>
  <si>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</si>
  <si>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</si>
  <si>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</si>
  <si>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</si>
  <si>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</si>
  <si>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</si>
  <si>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</si>
  <si>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</si>
  <si>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</si>
  <si>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</si>
  <si>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</si>
  <si>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</si>
  <si>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</si>
  <si>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</si>
  <si>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</si>
  <si>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</si>
  <si>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</si>
  <si>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</si>
  <si>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</si>
  <si>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</si>
  <si>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</si>
  <si>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</si>
  <si>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</si>
  <si>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</si>
  <si>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</si>
  <si>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</si>
  <si>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</si>
  <si>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</si>
  <si>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</si>
  <si>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</si>
  <si>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</si>
  <si>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</si>
  <si>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</si>
  <si>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</si>
  <si>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</si>
  <si>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</si>
  <si>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</si>
  <si>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</si>
  <si>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</si>
  <si>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</si>
  <si>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</si>
  <si>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</si>
  <si>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</si>
  <si>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</si>
  <si>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</si>
  <si>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</si>
  <si>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</si>
  <si>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</si>
  <si>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</si>
  <si>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</si>
  <si>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</si>
  <si>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</si>
  <si>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</si>
  <si>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</si>
  <si>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</si>
  <si>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</si>
  <si>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</si>
  <si>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</si>
  <si>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</si>
  <si>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</si>
  <si>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</si>
  <si>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</si>
  <si>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</si>
  <si>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</si>
  <si>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</si>
  <si>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</si>
  <si>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</si>
  <si>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</si>
  <si>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</si>
  <si>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</si>
  <si>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</si>
  <si>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</si>
  <si>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</si>
  <si>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</si>
  <si>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</si>
  <si>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</si>
  <si>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</si>
  <si>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</si>
  <si>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</si>
  <si>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</si>
  <si>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</si>
  <si>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</si>
  <si>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</si>
  <si>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</si>
  <si>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</si>
  <si>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</si>
  <si>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</si>
  <si>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</si>
  <si>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</si>
  <si>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</si>
  <si>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</si>
  <si>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</si>
  <si>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</si>
  <si>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</si>
  <si>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</si>
  <si>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</si>
  <si>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</si>
  <si>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</si>
  <si>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</si>
  <si>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</si>
  <si>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</si>
  <si>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</si>
  <si>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</si>
  <si>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</si>
  <si>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</si>
  <si>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</si>
  <si>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</si>
  <si>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</si>
  <si>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</si>
  <si>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</si>
  <si>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</si>
  <si>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</si>
  <si>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</si>
  <si>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</si>
  <si>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</si>
  <si>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</si>
  <si>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</si>
  <si>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</si>
  <si>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</si>
  <si>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</si>
  <si>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</si>
  <si>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</si>
  <si>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</si>
  <si>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</si>
  <si>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</si>
  <si>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</si>
  <si>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</si>
  <si>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</si>
  <si>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</si>
  <si>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</si>
  <si>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</si>
  <si>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</si>
  <si>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</si>
  <si>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</si>
  <si>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</si>
  <si>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</si>
  <si>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</si>
  <si>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</si>
  <si>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</si>
  <si>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</si>
  <si>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</si>
  <si>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</si>
  <si>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</si>
  <si>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</si>
  <si>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</si>
  <si>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</si>
  <si>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</si>
  <si>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</si>
  <si>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</si>
  <si>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</si>
  <si>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</si>
  <si>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</si>
  <si>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</si>
  <si>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</si>
  <si>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</si>
  <si>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</si>
  <si>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</si>
  <si>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</si>
  <si>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</si>
  <si>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</si>
  <si>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</si>
  <si>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</si>
  <si>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</si>
  <si>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</si>
  <si>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</si>
  <si>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</si>
  <si>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</si>
  <si>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</si>
  <si>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</si>
  <si>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</si>
  <si>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</si>
  <si>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</si>
  <si>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</si>
  <si>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</si>
  <si>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</si>
  <si>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</si>
  <si>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</si>
  <si>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</si>
  <si>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</si>
  <si>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</si>
  <si>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</si>
  <si>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</si>
  <si>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</si>
  <si>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</si>
  <si>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</si>
  <si>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</si>
  <si>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</si>
  <si>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</si>
  <si>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</si>
  <si>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</si>
  <si>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</si>
  <si>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</si>
  <si>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</si>
  <si>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</si>
  <si>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</si>
  <si>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</si>
  <si>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</si>
  <si>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</si>
  <si>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</si>
  <si>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</si>
  <si>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</si>
  <si>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</si>
  <si>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</si>
  <si>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</si>
  <si>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</si>
  <si>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</si>
  <si>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</si>
  <si>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</si>
  <si>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</si>
  <si>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</si>
  <si>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</si>
  <si>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</si>
  <si>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</si>
  <si>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</si>
  <si>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</si>
  <si>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</si>
  <si>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</si>
  <si>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</si>
  <si>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</si>
  <si>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</si>
  <si>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</si>
  <si>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</si>
  <si>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</si>
  <si>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</si>
  <si>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</si>
  <si>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</si>
  <si>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</si>
  <si>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</si>
  <si>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</si>
  <si>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</si>
  <si>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</si>
  <si>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</si>
  <si>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</si>
  <si>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</si>
  <si>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</si>
  <si>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</si>
  <si>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</si>
  <si>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</si>
  <si>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</si>
  <si>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</si>
  <si>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</si>
  <si>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</si>
  <si>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</si>
  <si>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</si>
  <si>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</si>
  <si>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</si>
  <si>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</si>
  <si>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</si>
  <si>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</si>
  <si>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</si>
  <si>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</si>
  <si>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</si>
  <si>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</si>
  <si>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</si>
  <si>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</si>
  <si>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</si>
  <si>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</si>
  <si>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</si>
  <si>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</si>
  <si>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</si>
  <si>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</si>
  <si>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</si>
  <si>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</si>
  <si>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</si>
  <si>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</si>
  <si>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</si>
  <si>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</si>
  <si>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</si>
  <si>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</si>
  <si>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</si>
  <si>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</si>
  <si>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</si>
  <si>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</si>
  <si>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</si>
  <si>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</si>
  <si>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</si>
  <si>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</si>
  <si>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</si>
  <si>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</si>
  <si>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</si>
  <si>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</si>
  <si>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</si>
  <si>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</si>
  <si>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</si>
  <si>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</si>
  <si>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</si>
  <si>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</si>
  <si>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</si>
  <si>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</si>
  <si>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</si>
  <si>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</si>
  <si>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</si>
  <si>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</si>
  <si>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</si>
  <si>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</si>
  <si>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</si>
  <si>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</si>
  <si>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</si>
  <si>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</si>
  <si>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</si>
  <si>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</si>
  <si>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</si>
  <si>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</si>
  <si>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</si>
  <si>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</si>
  <si>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</si>
  <si>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</si>
  <si>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</si>
  <si>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</si>
  <si>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</si>
  <si>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</si>
  <si>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</si>
  <si>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</si>
  <si>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</si>
  <si>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</si>
  <si>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</si>
  <si>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</si>
  <si>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</si>
  <si>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</si>
  <si>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</si>
  <si>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</si>
  <si>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</si>
  <si>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</si>
  <si>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</si>
  <si>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</si>
  <si>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</si>
  <si>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</si>
  <si>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</si>
  <si>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</si>
  <si>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</si>
  <si>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</si>
  <si>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</si>
  <si>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</si>
  <si>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</si>
  <si>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</si>
  <si>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</si>
  <si>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</si>
  <si>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</si>
  <si>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</si>
  <si>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</si>
  <si>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</si>
  <si>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</si>
  <si>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</si>
  <si>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</si>
  <si>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</si>
  <si>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</si>
  <si>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</si>
  <si>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</si>
  <si>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</si>
  <si>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</si>
  <si>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</si>
  <si>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</si>
  <si>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</si>
  <si>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</si>
  <si>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</si>
  <si>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</si>
  <si>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</si>
  <si>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</si>
  <si>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</si>
  <si>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</si>
  <si>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</si>
  <si>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</si>
  <si>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</si>
  <si>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</si>
  <si>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</si>
  <si>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</si>
  <si>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</si>
  <si>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</si>
  <si>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</si>
  <si>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</si>
  <si>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</si>
  <si>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</si>
  <si>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</si>
  <si>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</si>
  <si>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</si>
  <si>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</si>
  <si>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</si>
  <si>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</si>
  <si>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</si>
  <si>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</si>
  <si>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</si>
  <si>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</si>
  <si>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</si>
  <si>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</si>
  <si>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</si>
  <si>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</si>
  <si>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</si>
  <si>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</si>
  <si>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</si>
  <si>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</si>
  <si>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</si>
  <si>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</si>
  <si>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</si>
  <si>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</si>
  <si>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</si>
  <si>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</si>
  <si>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</si>
  <si>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</si>
  <si>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</si>
  <si>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</si>
  <si>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</si>
  <si>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</si>
  <si>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</si>
  <si>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</si>
  <si>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</si>
  <si>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</si>
  <si>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</si>
  <si>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</si>
  <si>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</si>
  <si>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</si>
  <si>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</si>
  <si>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</si>
  <si>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</si>
  <si>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</si>
  <si>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</si>
  <si>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</si>
  <si>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</si>
  <si>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</si>
  <si>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</si>
  <si>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</si>
  <si>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</si>
  <si>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</si>
  <si>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</si>
  <si>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</si>
  <si>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</si>
  <si>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</si>
  <si>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</si>
  <si>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</si>
  <si>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</si>
  <si>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</si>
  <si>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</si>
  <si>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</si>
  <si>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</si>
  <si>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</si>
  <si>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</si>
  <si>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</si>
  <si>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</si>
  <si>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</si>
  <si>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</si>
  <si>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</si>
  <si>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</si>
  <si>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</si>
  <si>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</si>
  <si>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</si>
  <si>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</si>
  <si>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</si>
  <si>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</si>
  <si>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</si>
  <si>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</si>
  <si>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</si>
  <si>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</si>
  <si>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</si>
  <si>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</si>
  <si>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</si>
  <si>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</si>
  <si>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</si>
  <si>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</si>
  <si>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</si>
  <si>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</si>
  <si>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</si>
  <si>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</si>
  <si>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</si>
  <si>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</si>
  <si>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</si>
  <si>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</si>
  <si>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</si>
  <si>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</si>
  <si>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</si>
  <si>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</si>
  <si>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</si>
  <si>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</si>
  <si>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</si>
  <si>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</si>
  <si>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</si>
  <si>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</si>
  <si>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</si>
  <si>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</si>
  <si>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</si>
  <si>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</si>
  <si>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</si>
  <si>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</si>
  <si>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</si>
  <si>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</si>
  <si>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</si>
  <si>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</si>
  <si>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</si>
  <si>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</si>
  <si>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</si>
  <si>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</si>
  <si>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</si>
  <si>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</si>
  <si>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</si>
  <si>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</si>
  <si>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</si>
  <si>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</si>
  <si>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</si>
  <si>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</si>
  <si>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</si>
  <si>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</si>
  <si>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</si>
  <si>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</si>
  <si>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</si>
  <si>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</si>
  <si>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</si>
  <si>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</si>
  <si>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</si>
  <si>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</si>
  <si>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</si>
  <si>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</si>
  <si>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</si>
  <si>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</si>
  <si>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</si>
  <si>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</si>
  <si>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</si>
  <si>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</si>
  <si>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</si>
  <si>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</si>
  <si>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</si>
  <si>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</si>
  <si>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</si>
  <si>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</si>
  <si>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</si>
  <si>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</si>
  <si>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</si>
  <si>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</si>
  <si>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</si>
  <si>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</si>
  <si>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</si>
  <si>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</si>
  <si>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</si>
  <si>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</si>
  <si>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</si>
  <si>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</si>
  <si>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</si>
  <si>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</si>
  <si>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</si>
  <si>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</si>
  <si>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</si>
  <si>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</si>
  <si>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</si>
  <si>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</si>
  <si>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</si>
  <si>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</si>
  <si>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</si>
  <si>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</si>
  <si>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</si>
  <si>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</si>
  <si>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</si>
  <si>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</si>
  <si>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</si>
  <si>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</si>
  <si>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</si>
  <si>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</si>
  <si>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</si>
  <si>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</si>
  <si>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</si>
  <si>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</si>
  <si>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</si>
  <si>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</si>
  <si>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</si>
  <si>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</si>
  <si>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</si>
  <si>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</si>
  <si>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</si>
  <si>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</si>
  <si>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</si>
  <si>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</si>
  <si>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</si>
  <si>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</si>
  <si>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</si>
  <si>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</si>
  <si>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</si>
  <si>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</si>
  <si>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</si>
  <si>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</si>
  <si>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</si>
  <si>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</si>
  <si>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</si>
  <si>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</si>
  <si>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</si>
  <si>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</si>
  <si>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</si>
  <si>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</si>
  <si>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</si>
  <si>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</si>
  <si>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</si>
  <si>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</si>
  <si>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</si>
  <si>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</si>
  <si>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</si>
  <si>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</si>
  <si>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</si>
  <si>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</si>
  <si>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</si>
  <si>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</si>
  <si>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</si>
  <si>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</si>
  <si>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</si>
  <si>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</si>
  <si>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</si>
  <si>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</si>
  <si>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</si>
  <si>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</si>
  <si>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</si>
  <si>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</si>
  <si>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</si>
  <si>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</si>
  <si>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</si>
  <si>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</si>
  <si>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</si>
  <si>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</si>
  <si>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</si>
  <si>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</si>
  <si>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</si>
  <si>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</si>
  <si>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</si>
  <si>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</si>
  <si>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</si>
  <si>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</si>
  <si>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</si>
  <si>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</si>
  <si>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</si>
  <si>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</si>
  <si>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</si>
  <si>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</si>
  <si>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</si>
  <si>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</si>
  <si>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</si>
  <si>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</si>
  <si>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</si>
  <si>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</si>
  <si>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</si>
  <si>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</si>
  <si>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</si>
  <si>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</si>
  <si>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</si>
  <si>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</si>
  <si>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</si>
  <si>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</si>
  <si>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</si>
  <si>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</si>
  <si>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</si>
  <si>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</si>
  <si>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</si>
  <si>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</si>
  <si>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</si>
  <si>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</si>
  <si>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</si>
  <si>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</si>
  <si>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</si>
  <si>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</si>
  <si>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</si>
  <si>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</si>
  <si>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</si>
  <si>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</si>
  <si>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</si>
  <si>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</si>
  <si>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</si>
  <si>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</si>
  <si>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</si>
  <si>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</si>
  <si>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</si>
  <si>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</si>
  <si>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</si>
  <si>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</si>
  <si>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</si>
  <si>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</si>
  <si>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</si>
  <si>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</si>
  <si>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</si>
  <si>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</si>
  <si>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</si>
  <si>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</si>
  <si>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</si>
  <si>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</si>
  <si>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</si>
  <si>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</si>
  <si>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</si>
  <si>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</si>
  <si>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</si>
  <si>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</si>
  <si>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</si>
  <si>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</si>
  <si>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</si>
  <si>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</si>
  <si>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</si>
  <si>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</si>
  <si>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</si>
  <si>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</si>
  <si>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</si>
  <si>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</si>
  <si>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</si>
  <si>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</si>
  <si>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</si>
  <si>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</si>
  <si>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</si>
  <si>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</si>
  <si>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</si>
  <si>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</si>
  <si>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</si>
  <si>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</si>
  <si>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</si>
  <si>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</si>
  <si>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</si>
  <si>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</si>
  <si>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</si>
  <si>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</si>
  <si>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</si>
  <si>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</si>
  <si>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</si>
  <si>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</si>
  <si>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</si>
  <si>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</si>
  <si>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</si>
  <si>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</si>
  <si>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</si>
  <si>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</si>
  <si>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</si>
  <si>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</si>
  <si>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</si>
  <si>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</si>
  <si>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</si>
  <si>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</si>
  <si>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</si>
  <si>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</si>
  <si>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</si>
  <si>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</si>
  <si>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</si>
  <si>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</si>
  <si>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</si>
  <si>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</si>
  <si>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</si>
  <si>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</si>
  <si>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</si>
  <si>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</si>
  <si>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</si>
  <si>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</si>
  <si>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</si>
  <si>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</si>
  <si>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</si>
  <si>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</si>
  <si>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</si>
  <si>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</si>
  <si>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</si>
  <si>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</si>
  <si>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</si>
  <si>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</si>
  <si>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</si>
  <si>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</si>
  <si>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</si>
  <si>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</si>
  <si>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</si>
  <si>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</si>
  <si>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</si>
  <si>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</si>
  <si>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</si>
  <si>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</si>
  <si>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</si>
  <si>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</si>
  <si>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</si>
  <si>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</si>
  <si>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</si>
  <si>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</si>
  <si>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</si>
  <si>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</si>
  <si>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</si>
  <si>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</si>
  <si>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</si>
  <si>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</si>
  <si>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</si>
  <si>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</si>
  <si>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</si>
  <si>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</si>
  <si>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</si>
  <si>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</si>
  <si>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</si>
  <si>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</si>
  <si>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</si>
  <si>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</si>
  <si>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</si>
  <si>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</si>
  <si>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</si>
  <si>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</si>
  <si>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</si>
  <si>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</si>
  <si>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</si>
  <si>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</si>
  <si>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</si>
  <si>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</si>
  <si>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</si>
  <si>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</si>
  <si>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</si>
  <si>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</si>
  <si>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</si>
  <si>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</si>
  <si>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</si>
  <si>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</si>
  <si>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</si>
  <si>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</si>
  <si>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</si>
  <si>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</si>
  <si>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</si>
  <si>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</si>
  <si>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</si>
  <si>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</si>
  <si>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</si>
  <si>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</si>
  <si>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</si>
  <si>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</si>
  <si>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</si>
  <si>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</si>
  <si>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</si>
  <si>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</si>
  <si>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</si>
  <si>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</si>
  <si>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</si>
  <si>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</si>
  <si>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</si>
  <si>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</si>
  <si>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</si>
  <si>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</si>
  <si>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</si>
  <si>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</si>
  <si>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</si>
  <si>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</si>
  <si>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</si>
  <si>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</si>
  <si>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</si>
  <si>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</si>
  <si>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</si>
  <si>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</si>
  <si>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</si>
  <si>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</si>
  <si>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</si>
  <si>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</si>
  <si>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</si>
  <si>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</si>
  <si>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</si>
  <si>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</si>
  <si>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</si>
  <si>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</si>
  <si>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</si>
  <si>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</si>
  <si>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</si>
  <si>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</si>
  <si>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</si>
  <si>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</si>
  <si>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</si>
  <si>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</si>
  <si>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</si>
  <si>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</si>
  <si>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</si>
  <si>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</si>
  <si>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</si>
  <si>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</si>
  <si>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</si>
  <si>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</si>
  <si>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</si>
  <si>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</si>
  <si>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</si>
  <si>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</si>
  <si>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</si>
  <si>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</si>
  <si>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</si>
  <si>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</si>
  <si>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</si>
  <si>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</si>
  <si>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</si>
  <si>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</si>
  <si>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</si>
  <si>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</si>
  <si>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</si>
  <si>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</si>
  <si>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</si>
  <si>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</si>
  <si>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</si>
  <si>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</si>
  <si>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</si>
  <si>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</si>
  <si>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</si>
  <si>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</si>
  <si>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</si>
  <si>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</si>
  <si>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</si>
  <si>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</si>
  <si>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</si>
  <si>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</si>
  <si>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</si>
  <si>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</si>
  <si>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</si>
  <si>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</si>
  <si>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</si>
  <si>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</si>
  <si>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</si>
  <si>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</si>
  <si>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</si>
  <si>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</si>
  <si>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</si>
  <si>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</si>
  <si>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</si>
  <si>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</si>
  <si>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</si>
  <si>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</si>
  <si>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</si>
  <si>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</si>
  <si>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</si>
  <si>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</si>
  <si>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</si>
  <si>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</si>
  <si>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</si>
  <si>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</si>
  <si>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</si>
  <si>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</si>
  <si>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</si>
  <si>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</si>
  <si>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</si>
  <si>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</si>
  <si>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</si>
  <si>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</si>
  <si>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</si>
  <si>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</si>
  <si>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</si>
  <si>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</si>
  <si>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</si>
  <si>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</si>
  <si>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</si>
  <si>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</si>
  <si>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</si>
  <si>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</si>
  <si>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</si>
  <si>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</si>
  <si>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</si>
  <si>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</si>
  <si>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</si>
  <si>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</si>
  <si>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</si>
  <si>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</si>
  <si>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</si>
  <si>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</si>
  <si>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</si>
  <si>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</si>
  <si>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</si>
  <si>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</si>
  <si>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</si>
  <si>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</si>
  <si>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</si>
  <si>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</si>
  <si>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</si>
  <si>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</si>
  <si>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</si>
  <si>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</si>
  <si>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</si>
  <si>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</si>
  <si>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</si>
  <si>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</si>
  <si>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</si>
  <si>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</si>
  <si>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</si>
  <si>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</si>
  <si>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</si>
  <si>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</si>
  <si>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</si>
  <si>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</si>
  <si>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</si>
  <si>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</si>
  <si>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</si>
  <si>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</si>
  <si>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</si>
  <si>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</si>
  <si>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</si>
  <si>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</si>
  <si>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</si>
  <si>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</si>
  <si>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</si>
  <si>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</si>
  <si>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</si>
  <si>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</si>
  <si>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</si>
  <si>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</si>
  <si>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</si>
  <si>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</si>
  <si>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</si>
  <si>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</si>
  <si>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</si>
  <si>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</si>
  <si>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</si>
  <si>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</si>
  <si>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</si>
  <si>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</si>
  <si>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</si>
  <si>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</si>
  <si>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</si>
  <si>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</si>
  <si>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</si>
  <si>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</si>
  <si>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</si>
  <si>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</si>
  <si>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</si>
  <si>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</si>
  <si>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</si>
  <si>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</si>
  <si>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</si>
  <si>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</si>
  <si>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</si>
  <si>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</si>
  <si>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</si>
  <si>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</si>
  <si>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</si>
  <si>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</si>
  <si>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</si>
  <si>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</si>
  <si>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</si>
  <si>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</si>
  <si>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</si>
  <si>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</si>
  <si>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</si>
  <si>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</si>
  <si>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</si>
  <si>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</si>
  <si>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</si>
  <si>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</si>
  <si>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</si>
  <si>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</si>
  <si>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</si>
  <si>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</si>
  <si>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</si>
  <si>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</si>
  <si>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</si>
  <si>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</si>
  <si>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</si>
  <si>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</si>
  <si>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</si>
  <si>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</si>
  <si>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</si>
  <si>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</si>
  <si>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</si>
  <si>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</si>
  <si>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</si>
  <si>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</si>
  <si>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</si>
  <si>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</si>
  <si>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</si>
  <si>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</si>
  <si>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</si>
  <si>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</si>
  <si>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</si>
  <si>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</si>
  <si>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</si>
  <si>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</si>
  <si>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</si>
  <si>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</si>
  <si>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</si>
  <si>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</si>
  <si>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</si>
  <si>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</si>
  <si>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</si>
  <si>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</si>
  <si>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</si>
  <si>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</si>
  <si>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</si>
  <si>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</si>
  <si>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</si>
  <si>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</si>
  <si>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</si>
  <si>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</si>
  <si>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</si>
  <si>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</si>
  <si>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</si>
  <si>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</si>
  <si>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</si>
  <si>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</si>
  <si>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</si>
  <si>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</si>
  <si>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</si>
  <si>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</si>
  <si>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</si>
  <si>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</si>
  <si>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</si>
  <si>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</si>
  <si>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</si>
  <si>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</si>
  <si>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</si>
  <si>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</si>
  <si>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</si>
  <si>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</si>
  <si>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</si>
  <si>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</si>
  <si>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</si>
  <si>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</si>
  <si>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</si>
  <si>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</si>
  <si>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</si>
  <si>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</si>
  <si>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</si>
  <si>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</si>
  <si>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</si>
  <si>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</si>
  <si>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</si>
  <si>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</si>
  <si>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</si>
  <si>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</si>
  <si>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</si>
  <si>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</si>
  <si>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</si>
  <si>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</si>
  <si>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</si>
  <si>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</si>
  <si>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</si>
  <si>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</si>
  <si>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</si>
  <si>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</si>
  <si>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</si>
  <si>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</si>
  <si>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</si>
  <si>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</si>
  <si>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</si>
  <si>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</si>
  <si>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</si>
  <si>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</si>
  <si>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</si>
  <si>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</si>
  <si>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</si>
  <si>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</si>
  <si>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</si>
  <si>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</si>
  <si>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</si>
  <si>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</si>
  <si>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</si>
  <si>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</si>
  <si>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</si>
  <si>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</si>
  <si>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</si>
  <si>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</si>
  <si>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</si>
  <si>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</si>
  <si>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</si>
  <si>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</si>
  <si>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</si>
  <si>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</si>
  <si>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</si>
  <si>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</si>
  <si>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</si>
  <si>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</si>
  <si>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</si>
  <si>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</si>
  <si>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</si>
  <si>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</si>
  <si>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</si>
  <si>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</si>
  <si>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</si>
  <si>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</si>
  <si>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</si>
  <si>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</si>
  <si>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</si>
  <si>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</si>
  <si>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</si>
  <si>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</si>
  <si>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</si>
  <si>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</si>
  <si>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</si>
  <si>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</si>
  <si>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</si>
  <si>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</si>
  <si>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</si>
  <si>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</si>
  <si>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</si>
  <si>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</si>
  <si>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</si>
  <si>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</si>
  <si>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</si>
  <si>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</si>
  <si>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</si>
  <si>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</si>
  <si>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</si>
  <si>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</si>
  <si>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</si>
  <si>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</si>
  <si>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</si>
  <si>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</si>
  <si>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</si>
  <si>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</si>
  <si>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</si>
  <si>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</si>
  <si>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</si>
  <si>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</si>
  <si>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</si>
  <si>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</si>
  <si>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</si>
  <si>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</si>
  <si>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</si>
  <si>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</si>
  <si>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</si>
  <si>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</si>
  <si>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</si>
  <si>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</si>
  <si>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</si>
  <si>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</si>
  <si>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</si>
  <si>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</si>
  <si>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</si>
  <si>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</si>
  <si>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</si>
  <si>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</si>
  <si>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</si>
  <si>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</si>
  <si>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</si>
  <si>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</si>
  <si>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</si>
  <si>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</si>
  <si>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</si>
  <si>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</si>
  <si>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</si>
  <si>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</si>
  <si>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</si>
  <si>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</si>
  <si>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</si>
  <si>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</si>
  <si>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</si>
  <si>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</si>
  <si>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</si>
  <si>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</si>
  <si>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</si>
  <si>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</si>
  <si>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</si>
  <si>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</si>
  <si>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</si>
  <si>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</si>
  <si>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</si>
  <si>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</si>
  <si>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</si>
  <si>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</si>
  <si>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</si>
  <si>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</si>
  <si>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</si>
  <si>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</si>
  <si>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</si>
  <si>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</si>
  <si>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</si>
  <si>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</si>
  <si>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</si>
  <si>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</si>
  <si>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</si>
  <si>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</si>
  <si>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</si>
  <si>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</si>
  <si>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</si>
  <si>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</si>
  <si>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</si>
  <si>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</si>
  <si>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</si>
  <si>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</si>
  <si>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</si>
  <si>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</si>
  <si>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</si>
  <si>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</si>
  <si>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</si>
  <si>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</si>
  <si>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</si>
  <si>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</si>
  <si>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</si>
  <si>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</si>
  <si>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</si>
  <si>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</si>
  <si>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</si>
  <si>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</si>
  <si>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</si>
  <si>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</si>
  <si>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</si>
  <si>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</si>
  <si>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</si>
  <si>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</si>
  <si>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</si>
  <si>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</si>
  <si>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</si>
  <si>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</si>
  <si>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</si>
  <si>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</si>
  <si>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</si>
  <si>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</si>
  <si>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</si>
  <si>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</si>
  <si>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</si>
  <si>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</si>
  <si>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</si>
  <si>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</si>
  <si>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</si>
  <si>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</si>
  <si>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</si>
  <si>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</si>
  <si>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</si>
  <si>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</si>
  <si>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</si>
  <si>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</si>
  <si>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</si>
  <si>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</si>
  <si>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</si>
  <si>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</si>
  <si>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</si>
  <si>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</si>
  <si>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</si>
  <si>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</si>
  <si>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</si>
  <si>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</si>
  <si>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</si>
  <si>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</si>
  <si>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</si>
  <si>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</si>
  <si>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</si>
  <si>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</si>
  <si>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</si>
  <si>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</si>
  <si>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</si>
  <si>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</si>
  <si>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</si>
  <si>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</si>
  <si>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</si>
  <si>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</si>
  <si>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</si>
  <si>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</si>
  <si>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</si>
  <si>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</si>
  <si>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</si>
  <si>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</si>
  <si>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</si>
  <si>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</si>
  <si>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</si>
  <si>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</si>
  <si>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</si>
  <si>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</si>
  <si>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</si>
  <si>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</si>
  <si>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</si>
  <si>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</si>
  <si>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</si>
  <si>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</si>
  <si>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</si>
  <si>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</si>
  <si>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</si>
  <si>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</si>
  <si>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</si>
  <si>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</si>
  <si>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</si>
  <si>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</si>
  <si>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</si>
  <si>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</si>
  <si>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</si>
  <si>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</si>
  <si>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</si>
  <si>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</si>
  <si>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</si>
  <si>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</si>
  <si>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</si>
  <si>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</si>
  <si>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</si>
  <si>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</si>
  <si>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</si>
  <si>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</si>
  <si>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</si>
  <si>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</si>
  <si>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</si>
  <si>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</si>
  <si>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</si>
  <si>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</si>
  <si>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</si>
  <si>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</si>
  <si>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</si>
  <si>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</si>
  <si>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</si>
  <si>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</si>
  <si>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</si>
  <si>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</si>
  <si>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</si>
  <si>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</si>
  <si>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</si>
  <si>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</si>
  <si>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</si>
  <si>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</si>
  <si>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</si>
  <si>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</si>
  <si>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</si>
  <si>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</si>
  <si>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</si>
  <si>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</si>
  <si>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</si>
  <si>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</si>
  <si>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</si>
  <si>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</si>
  <si>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</si>
  <si>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</si>
  <si>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</si>
  <si>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</si>
  <si>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</si>
  <si>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</si>
  <si>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</si>
  <si>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</si>
  <si>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</si>
  <si>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</si>
  <si>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</si>
  <si>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</si>
  <si>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</si>
  <si>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</si>
  <si>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</si>
  <si>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</si>
  <si>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</si>
  <si>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</si>
  <si>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</si>
  <si>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</si>
  <si>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</si>
  <si>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</si>
  <si>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</si>
  <si>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</si>
  <si>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</si>
  <si>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</si>
  <si>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</si>
  <si>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</si>
  <si>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</si>
  <si>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</si>
  <si>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</si>
  <si>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</si>
  <si>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</si>
  <si>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</si>
  <si>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</si>
  <si>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</si>
  <si>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</si>
  <si>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</si>
  <si>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</si>
  <si>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</si>
  <si>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</si>
  <si>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</si>
  <si>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</si>
  <si>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</si>
  <si>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</si>
  <si>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</si>
  <si>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</si>
  <si>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</si>
  <si>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</si>
  <si>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</si>
  <si>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</si>
  <si>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</si>
  <si>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</si>
  <si>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</si>
  <si>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</si>
  <si>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</si>
  <si>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</si>
  <si>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</si>
  <si>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</si>
  <si>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</si>
  <si>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</si>
  <si>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</si>
  <si>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</si>
  <si>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</si>
  <si>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</si>
  <si>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</si>
  <si>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</si>
  <si>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</si>
  <si>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</si>
  <si>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</si>
  <si>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</si>
  <si>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</si>
  <si>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</si>
  <si>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</si>
  <si>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</si>
  <si>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</si>
  <si>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</si>
  <si>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</si>
  <si>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</si>
  <si>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</si>
  <si>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</si>
  <si>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</si>
  <si>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</si>
  <si>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</si>
  <si>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</si>
  <si>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</si>
  <si>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</si>
  <si>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</si>
  <si>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</si>
  <si>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</si>
  <si>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</si>
  <si>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</si>
  <si>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</si>
  <si>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</si>
  <si>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</si>
  <si>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</si>
  <si>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</si>
  <si>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</si>
  <si>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</si>
  <si>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</si>
  <si>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</si>
  <si>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</si>
  <si>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</si>
  <si>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</si>
  <si>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</si>
  <si>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</si>
  <si>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</si>
  <si>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</si>
  <si>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</si>
  <si>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</si>
  <si>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</si>
  <si>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</si>
  <si>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</si>
  <si>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</si>
  <si>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</si>
  <si>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</si>
  <si>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</si>
  <si>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</si>
  <si>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</si>
  <si>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</si>
  <si>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</si>
  <si>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</si>
  <si>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</si>
  <si>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</si>
  <si>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</si>
  <si>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</si>
  <si>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</si>
  <si>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</si>
  <si>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</si>
  <si>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</si>
  <si>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</si>
  <si>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</si>
  <si>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</si>
  <si>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</si>
  <si>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</si>
  <si>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</si>
  <si>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</si>
  <si>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</si>
  <si>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</si>
  <si>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</si>
  <si>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</si>
  <si>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</si>
  <si>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</si>
  <si>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</si>
  <si>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</si>
  <si>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</si>
  <si>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</si>
  <si>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</si>
  <si>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</si>
  <si>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</si>
  <si>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</si>
  <si>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</si>
  <si>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</si>
  <si>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</si>
  <si>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</si>
  <si>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</si>
  <si>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</si>
  <si>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</si>
  <si>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</si>
  <si>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</si>
  <si>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</si>
  <si>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</si>
  <si>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</si>
  <si>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</si>
  <si>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</si>
  <si>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</si>
  <si>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</si>
  <si>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</si>
  <si>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</si>
  <si>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</si>
  <si>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</si>
  <si>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</si>
  <si>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</si>
  <si>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</si>
  <si>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</si>
  <si>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</si>
  <si>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</si>
  <si>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</si>
  <si>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</si>
  <si>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</si>
  <si>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</si>
  <si>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</si>
  <si>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</si>
  <si>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</si>
  <si>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</si>
  <si>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</si>
  <si>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</si>
  <si>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</si>
  <si>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</si>
  <si>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</si>
  <si>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</si>
  <si>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</si>
  <si>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</si>
  <si>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</si>
  <si>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</si>
  <si>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</si>
  <si>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</si>
  <si>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</si>
  <si>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</si>
  <si>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</si>
  <si>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</si>
  <si>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</si>
  <si>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</si>
  <si>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</si>
  <si>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</si>
  <si>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</si>
  <si>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</si>
  <si>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</si>
  <si>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</si>
  <si>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</si>
  <si>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</si>
  <si>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</si>
  <si>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</si>
  <si>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</si>
  <si>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</si>
  <si>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</si>
  <si>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</si>
  <si>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</si>
  <si>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</si>
  <si>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</si>
  <si>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</si>
  <si>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</si>
  <si>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</si>
  <si>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</si>
  <si>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</si>
  <si>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</si>
  <si>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</si>
  <si>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</si>
  <si>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</si>
  <si>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</si>
  <si>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</si>
  <si>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</si>
  <si>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</si>
  <si>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</si>
  <si>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</si>
  <si>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</si>
  <si>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</si>
  <si>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</si>
  <si>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</si>
  <si>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</si>
  <si>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</si>
  <si>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</si>
  <si>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</si>
  <si>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</si>
  <si>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</si>
  <si>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</si>
  <si>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</si>
  <si>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</si>
  <si>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</si>
  <si>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</si>
  <si>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</si>
  <si>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</si>
  <si>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</si>
  <si>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</si>
  <si>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</si>
  <si>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</si>
  <si>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</si>
  <si>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</si>
  <si>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</si>
  <si>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</si>
  <si>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</si>
  <si>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</si>
  <si>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</si>
  <si>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</si>
  <si>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</si>
  <si>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</si>
  <si>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</si>
  <si>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</si>
  <si>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</si>
  <si>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</si>
  <si>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</si>
  <si>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</si>
  <si>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</si>
  <si>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</si>
  <si>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</si>
  <si>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</si>
  <si>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</si>
  <si>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</si>
  <si>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</si>
  <si>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</si>
  <si>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</si>
  <si>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</si>
  <si>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</si>
  <si>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</si>
  <si>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</si>
  <si>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</si>
  <si>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</si>
  <si>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</si>
  <si>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</si>
  <si>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</si>
  <si>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</si>
  <si>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</si>
  <si>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</si>
  <si>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</si>
  <si>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</si>
  <si>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</si>
  <si>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</si>
  <si>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</si>
  <si>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</si>
  <si>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</si>
  <si>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</si>
  <si>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</si>
  <si>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</si>
  <si>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</si>
  <si>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</si>
  <si>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</si>
  <si>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</si>
  <si>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</si>
  <si>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</si>
  <si>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</si>
  <si>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</si>
  <si>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</si>
  <si>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</si>
  <si>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</si>
  <si>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</si>
  <si>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</si>
  <si>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</si>
  <si>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</si>
  <si>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</si>
  <si>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</si>
  <si>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</si>
  <si>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</si>
  <si>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</si>
  <si>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</si>
  <si>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</si>
  <si>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</si>
  <si>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</si>
  <si>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</si>
  <si>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</si>
  <si>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</si>
  <si>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</si>
  <si>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</si>
  <si>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</si>
  <si>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</si>
  <si>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</si>
  <si>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</si>
  <si>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</si>
  <si>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</si>
  <si>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</si>
  <si>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</si>
  <si>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</si>
  <si>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</si>
  <si>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</si>
  <si>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</si>
  <si>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</si>
  <si>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</si>
  <si>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</si>
  <si>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</si>
  <si>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</si>
  <si>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</si>
  <si>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</si>
  <si>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</si>
  <si>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</si>
  <si>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</si>
  <si>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</si>
  <si>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</si>
  <si>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</si>
  <si>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</si>
  <si>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</si>
  <si>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</si>
  <si>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</si>
  <si>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</si>
  <si>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</si>
  <si>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</si>
  <si>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</si>
  <si>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</si>
  <si>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</si>
  <si>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</si>
  <si>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</si>
  <si>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</si>
  <si>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</si>
  <si>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</si>
  <si>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</si>
  <si>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</si>
  <si>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</si>
  <si>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</si>
  <si>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</si>
  <si>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</si>
  <si>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</si>
  <si>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</si>
  <si>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</si>
  <si>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</si>
  <si>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</si>
  <si>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</si>
  <si>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</si>
  <si>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</si>
  <si>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</si>
  <si>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</si>
  <si>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</si>
  <si>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</si>
  <si>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</si>
  <si>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</si>
  <si>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</si>
  <si>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</si>
  <si>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</si>
  <si>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</si>
  <si>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</si>
  <si>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</si>
  <si>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</si>
  <si>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</si>
  <si>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</si>
  <si>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</si>
  <si>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</si>
  <si>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</si>
  <si>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</si>
  <si>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</si>
  <si>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</si>
  <si>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</si>
  <si>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</si>
  <si>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</si>
  <si>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</si>
  <si>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</si>
  <si>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</si>
  <si>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</si>
  <si>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</si>
  <si>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</si>
  <si>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</si>
  <si>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</si>
  <si>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</si>
  <si>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</si>
  <si>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</si>
  <si>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</si>
  <si>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</si>
  <si>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</si>
  <si>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</si>
  <si>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</si>
  <si>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</si>
  <si>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</si>
  <si>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</si>
  <si>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</si>
  <si>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</si>
  <si>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</si>
  <si>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</si>
  <si>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</si>
  <si>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</si>
  <si>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</si>
  <si>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</si>
  <si>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</si>
  <si>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</si>
  <si>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</si>
  <si>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</si>
  <si>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</si>
  <si>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</si>
  <si>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</si>
  <si>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</si>
  <si>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</si>
  <si>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</si>
  <si>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</si>
  <si>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</si>
  <si>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</si>
  <si>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</si>
  <si>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</si>
  <si>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</si>
  <si>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</si>
  <si>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</si>
  <si>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</si>
  <si>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</si>
  <si>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</si>
  <si>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</si>
  <si>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</si>
  <si>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</si>
  <si>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</si>
  <si>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</si>
  <si>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</si>
  <si>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</si>
  <si>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</si>
  <si>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</si>
  <si>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</si>
  <si>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</si>
  <si>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</si>
  <si>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</si>
  <si>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</si>
  <si>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</si>
  <si>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</si>
  <si>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</si>
  <si>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</si>
  <si>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</si>
  <si>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</si>
  <si>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</si>
  <si>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</si>
  <si>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</si>
  <si>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</si>
  <si>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</si>
  <si>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</si>
  <si>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</si>
  <si>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</si>
  <si>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</si>
  <si>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</si>
  <si>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</si>
  <si>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</si>
  <si>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</si>
  <si>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</si>
  <si>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</si>
  <si>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</si>
  <si>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</si>
  <si>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</si>
  <si>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</si>
  <si>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</si>
  <si>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</si>
  <si>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</si>
  <si>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</si>
  <si>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</si>
  <si>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</si>
  <si>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</si>
  <si>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</si>
  <si>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</si>
  <si>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</si>
  <si>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</si>
  <si>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</si>
  <si>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</si>
  <si>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</si>
  <si>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</si>
  <si>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</si>
  <si>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</si>
  <si>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</si>
  <si>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</si>
  <si>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</si>
  <si>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</si>
  <si>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</si>
  <si>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</si>
  <si>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</si>
  <si>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</si>
  <si>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</si>
  <si>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</si>
  <si>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</si>
  <si>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</si>
  <si>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</si>
  <si>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</si>
  <si>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</si>
  <si>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</si>
  <si>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</si>
  <si>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</si>
  <si>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</si>
  <si>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</si>
  <si>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</si>
  <si>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</si>
  <si>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</si>
  <si>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</si>
  <si>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</si>
  <si>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</si>
  <si>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</si>
  <si>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</si>
  <si>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</si>
  <si>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</si>
  <si>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</si>
  <si>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</si>
  <si>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</si>
  <si>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</si>
  <si>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</si>
  <si>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</si>
  <si>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</si>
  <si>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</si>
  <si>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</si>
  <si>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</si>
  <si>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</si>
  <si>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</si>
  <si>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</si>
  <si>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</si>
  <si>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</si>
  <si>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</si>
  <si>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</si>
  <si>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</si>
  <si>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</si>
  <si>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</si>
  <si>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</si>
  <si>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</si>
  <si>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</si>
  <si>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</si>
  <si>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</si>
  <si>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</si>
  <si>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</si>
  <si>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</si>
  <si>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</si>
  <si>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</si>
  <si>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</si>
  <si>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</si>
  <si>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</si>
  <si>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</si>
  <si>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</si>
  <si>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</si>
  <si>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</si>
  <si>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</si>
  <si>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</si>
  <si>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</si>
  <si>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</si>
  <si>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</si>
  <si>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</si>
  <si>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</si>
  <si>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</si>
  <si>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</si>
  <si>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</si>
  <si>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</si>
  <si>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</si>
  <si>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</si>
  <si>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</si>
  <si>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</si>
  <si>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</si>
  <si>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</si>
  <si>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</si>
  <si>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</si>
  <si>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</si>
  <si>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</si>
  <si>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</si>
  <si>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</si>
  <si>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</si>
  <si>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</si>
  <si>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</si>
  <si>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</si>
  <si>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</si>
  <si>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</si>
  <si>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</si>
  <si>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</si>
  <si>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</si>
  <si>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</si>
  <si>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</si>
  <si>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</si>
  <si>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</si>
  <si>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</si>
  <si>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</si>
  <si>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</si>
  <si>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</si>
  <si>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</si>
  <si>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</si>
  <si>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</si>
  <si>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</si>
  <si>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</si>
  <si>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</si>
  <si>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</si>
  <si>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</si>
  <si>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</si>
  <si>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</si>
  <si>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</si>
  <si>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</si>
  <si>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</si>
  <si>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</si>
  <si>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</si>
  <si>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</si>
  <si>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</si>
  <si>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</si>
  <si>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</si>
  <si>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</si>
  <si>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</si>
  <si>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</si>
  <si>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</si>
  <si>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</si>
  <si>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</si>
  <si>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</si>
  <si>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</si>
  <si>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</si>
  <si>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</si>
  <si>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</si>
  <si>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</si>
  <si>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</si>
  <si>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</si>
  <si>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</si>
  <si>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</si>
  <si>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</si>
  <si>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</si>
  <si>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</si>
  <si>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</si>
  <si>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</si>
  <si>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</si>
  <si>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</si>
  <si>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</si>
  <si>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</si>
  <si>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</si>
  <si>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</si>
  <si>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</si>
  <si>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</si>
  <si>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</si>
  <si>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</si>
  <si>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</si>
  <si>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</si>
  <si>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</si>
  <si>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</si>
  <si>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</si>
  <si>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</si>
  <si>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</si>
  <si>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</si>
  <si>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</si>
  <si>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</si>
  <si>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</si>
  <si>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</si>
  <si>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</si>
  <si>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</si>
  <si>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</si>
  <si>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</si>
  <si>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</si>
  <si>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</si>
  <si>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</si>
  <si>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</si>
  <si>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</si>
  <si>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</si>
  <si>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</si>
  <si>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</si>
  <si>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</si>
  <si>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</si>
  <si>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</si>
  <si>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</si>
  <si>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</si>
  <si>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</si>
  <si>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</si>
  <si>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</si>
  <si>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</si>
  <si>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</si>
  <si>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</si>
  <si>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</si>
  <si>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</si>
  <si>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</si>
  <si>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</si>
  <si>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</si>
  <si>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</si>
  <si>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</si>
  <si>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</si>
  <si>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</si>
  <si>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</si>
  <si>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</si>
  <si>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</si>
  <si>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</si>
  <si>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</si>
  <si>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</si>
  <si>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</si>
  <si>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</si>
  <si>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</si>
  <si>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</si>
  <si>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</si>
  <si>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</si>
  <si>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</si>
  <si>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</si>
  <si>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</si>
  <si>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</si>
  <si>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</si>
  <si>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</si>
  <si>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</si>
  <si>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</si>
  <si>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</si>
  <si>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</si>
  <si>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</si>
  <si>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</si>
  <si>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</si>
  <si>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</si>
  <si>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</si>
  <si>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</si>
  <si>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</si>
  <si>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</si>
  <si>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</si>
  <si>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</si>
  <si>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</si>
  <si>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</si>
  <si>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</si>
  <si>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</si>
  <si>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</si>
  <si>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</si>
  <si>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</si>
  <si>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</si>
  <si>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</si>
  <si>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</si>
  <si>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</si>
  <si>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</si>
  <si>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</si>
  <si>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</si>
  <si>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</si>
  <si>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</si>
  <si>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</si>
  <si>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</si>
  <si>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</si>
  <si>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</si>
  <si>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</si>
  <si>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</si>
  <si>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</si>
  <si>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</si>
  <si>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</si>
  <si>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</si>
  <si>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</si>
  <si>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</si>
  <si>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</si>
  <si>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</si>
  <si>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</si>
  <si>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</si>
  <si>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</si>
  <si>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</si>
  <si>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</si>
  <si>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</si>
  <si>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</si>
  <si>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</si>
  <si>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</si>
  <si>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</si>
  <si>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</si>
  <si>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</si>
  <si>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</si>
  <si>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</si>
  <si>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</si>
  <si>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</si>
  <si>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</si>
  <si>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</si>
  <si>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</si>
  <si>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</si>
  <si>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</si>
  <si>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</si>
  <si>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</si>
  <si>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</si>
  <si>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</si>
  <si>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</si>
  <si>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</si>
  <si>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</si>
  <si>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</si>
  <si>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</si>
  <si>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</si>
  <si>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</si>
  <si>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</si>
  <si>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</si>
  <si>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</si>
  <si>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</si>
  <si>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</si>
  <si>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</si>
  <si>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</si>
  <si>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</si>
  <si>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</si>
  <si>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</si>
  <si>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</si>
  <si>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</si>
  <si>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</si>
  <si>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</si>
  <si>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</si>
  <si>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</si>
  <si>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</si>
  <si>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</si>
  <si>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</si>
  <si>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</si>
  <si>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</si>
  <si>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</si>
  <si>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</si>
  <si>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</si>
  <si>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</si>
  <si>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</si>
  <si>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</si>
  <si>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</si>
  <si>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</si>
  <si>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</si>
  <si>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</si>
  <si>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</si>
  <si>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</si>
  <si>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</si>
  <si>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</si>
  <si>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</si>
  <si>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</si>
  <si>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</si>
  <si>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</si>
  <si>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</si>
  <si>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</si>
  <si>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</si>
  <si>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</si>
  <si>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</si>
  <si>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</si>
  <si>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</si>
  <si>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</si>
  <si>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</si>
  <si>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</si>
  <si>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</si>
  <si>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</si>
  <si>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</si>
  <si>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</si>
  <si>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</si>
  <si>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</si>
  <si>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</si>
  <si>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</si>
  <si>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</si>
  <si>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</si>
  <si>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</si>
  <si>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</si>
  <si>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</si>
  <si>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</si>
  <si>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</si>
  <si>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</si>
  <si>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</si>
  <si>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</si>
  <si>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</si>
  <si>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</si>
  <si>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</si>
  <si>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</si>
  <si>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</si>
  <si>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</si>
  <si>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</si>
  <si>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</si>
  <si>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</si>
  <si>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</si>
  <si>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</si>
  <si>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</si>
  <si>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</si>
  <si>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</si>
  <si>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</si>
  <si>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</si>
  <si>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</si>
  <si>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</si>
  <si>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</si>
  <si>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</si>
  <si>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</si>
  <si>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</si>
  <si>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</si>
  <si>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</si>
  <si>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</si>
  <si>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</si>
  <si>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</si>
  <si>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</si>
  <si>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</si>
  <si>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</si>
  <si>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</si>
  <si>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</si>
  <si>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</si>
  <si>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</si>
  <si>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</si>
  <si>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</si>
  <si>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</si>
  <si>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</si>
  <si>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</si>
  <si>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</si>
  <si>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</si>
  <si>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</si>
  <si>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</si>
  <si>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</si>
  <si>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</si>
  <si>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</si>
  <si>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</si>
  <si>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</si>
  <si>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</si>
  <si>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</si>
  <si>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</si>
  <si>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</si>
  <si>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</si>
  <si>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</si>
  <si>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</si>
  <si>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</si>
  <si>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</si>
  <si>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</si>
  <si>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</si>
  <si>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</si>
  <si>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</si>
  <si>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</si>
  <si>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</si>
  <si>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</si>
  <si>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</si>
  <si>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</si>
  <si>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</si>
  <si>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</si>
  <si>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</si>
  <si>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</si>
  <si>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</si>
  <si>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</si>
  <si>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</si>
  <si>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</si>
  <si>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</si>
  <si>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</si>
  <si>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</si>
  <si>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</si>
  <si>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</si>
  <si>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</si>
  <si>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</si>
  <si>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</si>
  <si>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</si>
  <si>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</si>
  <si>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</si>
  <si>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</si>
  <si>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</si>
  <si>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</si>
  <si>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</si>
  <si>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</si>
  <si>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</si>
  <si>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</si>
  <si>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</si>
  <si>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</si>
  <si>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</si>
  <si>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</si>
  <si>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</si>
  <si>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</si>
  <si>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</si>
  <si>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</si>
  <si>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</si>
  <si>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</si>
  <si>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</si>
  <si>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</si>
  <si>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</si>
  <si>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</si>
  <si>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</si>
  <si>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</si>
  <si>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</si>
  <si>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</si>
  <si>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</si>
  <si>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</si>
  <si>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</si>
  <si>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</si>
  <si>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</si>
  <si>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</si>
  <si>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</si>
  <si>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</si>
  <si>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</si>
  <si>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</si>
  <si>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</si>
  <si>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</si>
  <si>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</si>
  <si>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</si>
  <si>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</si>
  <si>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</si>
  <si>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</si>
  <si>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</si>
  <si>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</si>
  <si>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</si>
  <si>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</si>
  <si>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</si>
  <si>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</si>
  <si>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</si>
  <si>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</si>
  <si>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</si>
  <si>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</si>
  <si>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</si>
  <si>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</si>
  <si>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</si>
  <si>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</si>
  <si>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</si>
  <si>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</si>
  <si>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</si>
  <si>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</si>
  <si>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</si>
  <si>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</si>
  <si>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</si>
  <si>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</si>
  <si>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</si>
  <si>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</si>
  <si>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</si>
  <si>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</si>
  <si>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</si>
  <si>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</si>
  <si>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</si>
  <si>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</si>
  <si>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</si>
  <si>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</si>
  <si>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</si>
  <si>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</si>
  <si>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</si>
  <si>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</si>
  <si>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</si>
  <si>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</si>
  <si>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</si>
  <si>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</si>
  <si>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</si>
  <si>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</si>
  <si>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</si>
  <si>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</si>
  <si>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</si>
  <si>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</si>
  <si>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</si>
  <si>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</si>
  <si>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</si>
  <si>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</si>
  <si>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</si>
  <si>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</si>
  <si>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</si>
  <si>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</si>
  <si>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</si>
  <si>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</si>
  <si>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</si>
  <si>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</si>
  <si>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</si>
  <si>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</si>
  <si>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</si>
  <si>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</si>
  <si>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</si>
  <si>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</si>
  <si>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</si>
  <si>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</si>
  <si>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</si>
  <si>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</si>
  <si>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</si>
  <si>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</si>
  <si>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</si>
  <si>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</si>
  <si>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</si>
  <si>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</si>
  <si>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</si>
  <si>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</si>
  <si>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</si>
  <si>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</si>
  <si>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</si>
  <si>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</si>
  <si>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</si>
  <si>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</si>
  <si>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</si>
  <si>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</si>
  <si>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</si>
  <si>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</si>
  <si>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</si>
  <si>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</si>
  <si>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</si>
  <si>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</si>
  <si>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</si>
  <si>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</si>
  <si>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</si>
  <si>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</si>
  <si>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</si>
  <si>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</si>
  <si>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</si>
  <si>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</si>
  <si>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</si>
  <si>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</si>
  <si>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</si>
  <si>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</si>
  <si>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</si>
  <si>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</si>
  <si>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</si>
  <si>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</si>
  <si>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</si>
  <si>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</si>
  <si>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</si>
  <si>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</si>
  <si>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</si>
  <si>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</si>
  <si>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</si>
  <si>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</si>
  <si>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</si>
  <si>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</si>
  <si>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</si>
  <si>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</si>
  <si>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</si>
  <si>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</si>
  <si>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</si>
  <si>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</si>
  <si>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</si>
  <si>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</si>
  <si>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</si>
  <si>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</si>
  <si>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</si>
  <si>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</si>
  <si>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</si>
  <si>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</si>
  <si>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</si>
  <si>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</si>
  <si>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</si>
  <si>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</si>
  <si>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</si>
  <si>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</si>
  <si>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</si>
  <si>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</si>
  <si>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</si>
  <si>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</si>
  <si>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</si>
  <si>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</si>
  <si>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</si>
  <si>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</si>
  <si>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</si>
  <si>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</si>
  <si>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</si>
  <si>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</si>
  <si>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</si>
  <si>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</si>
  <si>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</si>
  <si>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</si>
  <si>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</si>
  <si>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</si>
  <si>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</si>
  <si>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</si>
  <si>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</si>
  <si>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</si>
  <si>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</si>
  <si>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</si>
  <si>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</si>
  <si>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</si>
  <si>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</si>
  <si>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</si>
  <si>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</si>
  <si>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</si>
  <si>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</si>
  <si>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</si>
  <si>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</si>
  <si>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</si>
  <si>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</si>
  <si>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</si>
  <si>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</si>
  <si>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</si>
  <si>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</si>
  <si>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</si>
  <si>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</si>
  <si>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</si>
  <si>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</si>
  <si>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</si>
  <si>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</si>
  <si>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</si>
  <si>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</si>
  <si>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</si>
  <si>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</si>
  <si>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</si>
  <si>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</si>
  <si>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</si>
  <si>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</si>
  <si>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</si>
  <si>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</si>
  <si>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</si>
  <si>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</si>
  <si>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</si>
  <si>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</si>
  <si>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</si>
  <si>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</si>
  <si>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</si>
  <si>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</si>
  <si>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</si>
  <si>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</si>
  <si>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</si>
  <si>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</si>
  <si>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</si>
  <si>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</si>
  <si>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</si>
  <si>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</si>
  <si>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</si>
  <si>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</si>
  <si>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</si>
  <si>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</si>
  <si>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</si>
  <si>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</si>
  <si>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</si>
  <si>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</si>
  <si>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</si>
  <si>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</si>
  <si>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</si>
  <si>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</si>
  <si>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</si>
  <si>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</si>
  <si>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</si>
  <si>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</si>
  <si>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</si>
  <si>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</si>
  <si>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</si>
  <si>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</si>
  <si>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</si>
  <si>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</si>
  <si>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</si>
  <si>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</si>
  <si>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</si>
  <si>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</si>
  <si>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</si>
  <si>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</si>
  <si>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</si>
  <si>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</si>
  <si>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</si>
  <si>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</si>
  <si>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</si>
  <si>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</si>
  <si>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</si>
  <si>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</si>
  <si>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</si>
  <si>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</si>
  <si>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</si>
  <si>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</si>
  <si>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</si>
  <si>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</si>
  <si>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</si>
  <si>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</si>
  <si>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</si>
  <si>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</si>
  <si>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</si>
  <si>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</si>
  <si>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</si>
  <si>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</si>
  <si>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</si>
  <si>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</si>
  <si>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</si>
  <si>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</si>
  <si>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</si>
  <si>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</si>
  <si>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</si>
  <si>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</si>
  <si>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</si>
  <si>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</si>
  <si>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</si>
  <si>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</si>
  <si>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</si>
  <si>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</si>
  <si>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</si>
  <si>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</si>
  <si>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</si>
  <si>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</si>
  <si>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</si>
  <si>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</si>
  <si>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</si>
  <si>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</si>
  <si>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</si>
  <si>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</si>
  <si>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</si>
  <si>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</si>
  <si>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</si>
  <si>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</si>
  <si>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</si>
  <si>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</si>
  <si>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</si>
  <si>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</si>
  <si>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</si>
  <si>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</si>
  <si>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</si>
  <si>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</si>
  <si>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</si>
  <si>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</si>
  <si>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</si>
  <si>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</si>
  <si>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</si>
  <si>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</si>
  <si>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</si>
  <si>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</si>
  <si>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</si>
  <si>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</si>
  <si>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</si>
  <si>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</si>
  <si>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</si>
  <si>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</si>
  <si>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</si>
  <si>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</si>
  <si>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</si>
  <si>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</si>
  <si>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</si>
  <si>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</si>
  <si>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</si>
  <si>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</si>
  <si>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</si>
  <si>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</si>
  <si>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</si>
  <si>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</si>
  <si>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</si>
  <si>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</si>
  <si>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</si>
  <si>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</si>
  <si>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</si>
  <si>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</si>
  <si>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</si>
  <si>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</si>
  <si>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</si>
  <si>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</si>
  <si>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</si>
  <si>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</si>
  <si>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</si>
  <si>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</si>
  <si>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</si>
  <si>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</si>
  <si>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</si>
  <si>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</si>
  <si>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</si>
  <si>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</si>
  <si>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</si>
  <si>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</si>
  <si>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</si>
  <si>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</si>
  <si>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</si>
  <si>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</si>
  <si>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</si>
  <si>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</si>
  <si>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</si>
  <si>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</si>
  <si>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</si>
  <si>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</si>
  <si>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</si>
  <si>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</si>
  <si>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</si>
  <si>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</si>
  <si>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</si>
  <si>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</si>
  <si>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</si>
  <si>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</si>
  <si>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</si>
  <si>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</si>
  <si>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</si>
  <si>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</si>
  <si>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</si>
  <si>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</si>
  <si>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</si>
  <si>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</si>
  <si>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</si>
  <si>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</si>
  <si>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</si>
  <si>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</si>
  <si>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</si>
  <si>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</si>
  <si>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</si>
  <si>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</si>
  <si>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</si>
  <si>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</si>
  <si>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</si>
  <si>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</si>
  <si>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</si>
  <si>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</si>
  <si>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</si>
  <si>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</si>
  <si>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</si>
  <si>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</si>
  <si>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</si>
  <si>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</si>
  <si>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</si>
  <si>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</si>
  <si>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</si>
  <si>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</si>
  <si>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</si>
  <si>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</si>
  <si>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</si>
  <si>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</si>
  <si>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</si>
  <si>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</si>
  <si>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</si>
  <si>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</si>
  <si>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</si>
  <si>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</si>
  <si>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</si>
  <si>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</si>
  <si>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</si>
  <si>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</si>
  <si>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</si>
  <si>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</si>
  <si>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</si>
  <si>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</si>
  <si>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</si>
  <si>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</si>
  <si>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</si>
  <si>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</si>
  <si>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</si>
  <si>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</si>
  <si>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</si>
  <si>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</si>
  <si>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</si>
  <si>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</si>
  <si>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</si>
  <si>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</si>
  <si>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</si>
  <si>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</si>
  <si>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</si>
  <si>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</si>
  <si>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</si>
  <si>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</si>
  <si>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</si>
  <si>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</si>
  <si>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</si>
  <si>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</si>
  <si>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</si>
  <si>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</si>
  <si>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</si>
  <si>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</si>
  <si>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</si>
  <si>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</si>
  <si>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</si>
  <si>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</si>
  <si>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</si>
  <si>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</si>
  <si>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</si>
  <si>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</si>
  <si>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</si>
  <si>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</si>
  <si>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</si>
  <si>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</si>
  <si>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</si>
  <si>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</si>
  <si>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</si>
  <si>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</si>
  <si>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</si>
  <si>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</si>
  <si>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</si>
  <si>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</si>
  <si>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</si>
  <si>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</si>
  <si>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</si>
  <si>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</si>
  <si>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</si>
  <si>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</si>
  <si>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</si>
  <si>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</si>
  <si>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</si>
  <si>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</si>
  <si>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</si>
  <si>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</si>
  <si>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</si>
  <si>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</si>
  <si>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</si>
  <si>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</si>
  <si>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</si>
  <si>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</si>
  <si>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</si>
  <si>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</si>
  <si>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</si>
  <si>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</si>
  <si>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</si>
  <si>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</si>
  <si>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</si>
  <si>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</si>
  <si>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</si>
  <si>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</si>
  <si>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</si>
  <si>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</si>
  <si>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</si>
  <si>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</si>
  <si>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</si>
  <si>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</si>
  <si>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</si>
  <si>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</si>
  <si>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</si>
  <si>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</si>
  <si>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</si>
  <si>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</si>
  <si>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</si>
  <si>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</si>
  <si>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</si>
  <si>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</si>
  <si>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</si>
  <si>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</si>
  <si>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</si>
  <si>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</si>
  <si>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</si>
  <si>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</si>
  <si>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</si>
  <si>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</si>
  <si>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</si>
  <si>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</si>
  <si>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</si>
  <si>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</si>
  <si>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</si>
  <si>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</si>
  <si>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</si>
  <si>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</si>
  <si>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</si>
  <si>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</si>
  <si>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</si>
  <si>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</si>
  <si>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</si>
  <si>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</si>
  <si>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</si>
  <si>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</si>
  <si>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</si>
  <si>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</si>
  <si>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</si>
  <si>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</si>
  <si>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</si>
  <si>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</si>
  <si>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</si>
  <si>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</si>
  <si>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</si>
  <si>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</si>
  <si>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</si>
  <si>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</si>
  <si>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</si>
  <si>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</si>
  <si>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</si>
  <si>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</si>
  <si>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</si>
  <si>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</si>
  <si>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</si>
  <si>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</si>
  <si>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</si>
  <si>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</si>
  <si>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</si>
  <si>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</si>
  <si>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</si>
  <si>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</si>
  <si>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</si>
  <si>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</si>
  <si>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</si>
  <si>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</si>
  <si>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</si>
  <si>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</si>
  <si>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</si>
  <si>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</si>
  <si>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</si>
  <si>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</si>
  <si>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</si>
  <si>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</si>
  <si>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</si>
  <si>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</si>
  <si>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</si>
  <si>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</si>
  <si>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</si>
  <si>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</si>
  <si>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</si>
  <si>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</si>
  <si>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</si>
  <si>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</si>
  <si>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</si>
  <si>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</si>
  <si>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</si>
  <si>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</si>
  <si>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</si>
  <si>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</si>
  <si>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</si>
  <si>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</si>
  <si>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</si>
  <si>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</si>
  <si>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</si>
  <si>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</si>
  <si>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</si>
  <si>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</si>
  <si>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</si>
  <si>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</si>
  <si>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</si>
  <si>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</si>
  <si>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</si>
  <si>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</si>
  <si>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</si>
  <si>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</si>
  <si>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</si>
  <si>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</si>
  <si>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</si>
  <si>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</si>
  <si>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</si>
  <si>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</si>
  <si>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</si>
  <si>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</si>
  <si>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</si>
  <si>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</si>
  <si>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</si>
  <si>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</si>
  <si>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</si>
  <si>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</si>
  <si>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</si>
  <si>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</si>
  <si>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</si>
  <si>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</si>
  <si>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</si>
  <si>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</si>
  <si>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</si>
  <si>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</si>
  <si>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</si>
  <si>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</si>
  <si>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</si>
  <si>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</si>
  <si>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</si>
  <si>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</si>
  <si>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</si>
  <si>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</si>
  <si>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</si>
  <si>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</si>
  <si>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</si>
  <si>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</si>
  <si>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</si>
  <si>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</si>
  <si>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</si>
  <si>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</si>
  <si>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</si>
  <si>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</si>
  <si>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</si>
  <si>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</si>
  <si>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</si>
  <si>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</si>
  <si>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</si>
  <si>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</si>
  <si>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</si>
  <si>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</si>
  <si>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</si>
  <si>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</si>
  <si>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</si>
  <si>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</si>
  <si>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</si>
  <si>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</si>
  <si>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</si>
  <si>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</si>
  <si>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</si>
  <si>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</si>
  <si>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</si>
  <si>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</si>
  <si>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</si>
  <si>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</si>
  <si>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</si>
  <si>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</si>
  <si>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</si>
  <si>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</si>
  <si>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</si>
  <si>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</si>
  <si>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</si>
  <si>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</si>
  <si>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</si>
  <si>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</si>
  <si>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</si>
  <si>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</si>
  <si>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</si>
  <si>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</si>
  <si>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</si>
  <si>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</si>
  <si>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</si>
  <si>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</si>
  <si>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</si>
  <si>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</si>
  <si>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</si>
  <si>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</si>
  <si>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</si>
  <si>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</si>
  <si>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</si>
  <si>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</si>
  <si>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</si>
  <si>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</si>
  <si>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</si>
  <si>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</si>
  <si>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</si>
  <si>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</si>
  <si>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</si>
  <si>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</si>
  <si>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</si>
  <si>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</si>
  <si>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</si>
  <si>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</si>
  <si>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</si>
  <si>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</si>
  <si>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</si>
  <si>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</si>
  <si>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</si>
  <si>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</si>
  <si>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</si>
  <si>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</si>
  <si>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</si>
  <si>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</si>
  <si>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</si>
  <si>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</si>
  <si>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</si>
  <si>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</si>
  <si>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</si>
  <si>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</si>
  <si>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</si>
  <si>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</si>
  <si>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</si>
  <si>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</si>
  <si>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</si>
  <si>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</si>
  <si>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</si>
  <si>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</si>
  <si>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</si>
  <si>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</si>
  <si>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</si>
  <si>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</si>
  <si>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</si>
  <si>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</si>
  <si>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</si>
  <si>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</si>
  <si>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</si>
  <si>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</si>
  <si>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</si>
  <si>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</si>
  <si>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</si>
  <si>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</si>
  <si>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</si>
  <si>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</si>
  <si>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</si>
  <si>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</si>
  <si>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</si>
  <si>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</si>
  <si>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</si>
  <si>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</si>
  <si>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</si>
  <si>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</si>
  <si>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</si>
  <si>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</si>
  <si>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</si>
  <si>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</si>
  <si>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</si>
  <si>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</si>
  <si>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</si>
  <si>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</si>
  <si>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</si>
  <si>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</si>
  <si>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</si>
  <si>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</si>
  <si>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</si>
  <si>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</si>
  <si>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</si>
  <si>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</si>
  <si>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</si>
  <si>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</si>
  <si>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</si>
  <si>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</si>
  <si>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</si>
  <si>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</si>
  <si>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</si>
  <si>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</si>
  <si>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</si>
  <si>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</si>
  <si>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</si>
  <si>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</si>
  <si>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</si>
  <si>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</si>
  <si>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</si>
  <si>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</si>
  <si>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</si>
  <si>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</si>
  <si>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</si>
  <si>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</si>
  <si>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</si>
  <si>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</si>
  <si>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</si>
  <si>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</si>
  <si>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</si>
  <si>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</si>
  <si>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</si>
  <si>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</si>
  <si>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</si>
  <si>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</si>
  <si>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</si>
  <si>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</si>
  <si>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</si>
  <si>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</si>
  <si>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</si>
  <si>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</si>
  <si>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</si>
  <si>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</si>
  <si>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</si>
  <si>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</si>
  <si>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</si>
  <si>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</si>
  <si>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</si>
  <si>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</si>
  <si>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</si>
  <si>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</si>
  <si>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</si>
  <si>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</si>
  <si>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</si>
  <si>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</si>
  <si>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</si>
  <si>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</si>
  <si>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</si>
  <si>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</si>
  <si>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</si>
  <si>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</si>
  <si>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</si>
  <si>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</si>
  <si>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</si>
  <si>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</si>
  <si>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</si>
  <si>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</si>
  <si>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</si>
  <si>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</si>
  <si>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</si>
  <si>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</si>
  <si>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</si>
  <si>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</si>
  <si>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</si>
  <si>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</si>
  <si>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</si>
  <si>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</si>
  <si>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</si>
  <si>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</si>
  <si>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</si>
  <si>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</si>
  <si>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</si>
  <si>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</si>
  <si>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</si>
  <si>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</si>
  <si>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</si>
  <si>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</si>
  <si>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</si>
  <si>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</si>
  <si>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</si>
  <si>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</si>
  <si>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</si>
  <si>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</si>
  <si>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</si>
  <si>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</si>
  <si>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</si>
  <si>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</si>
  <si>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</si>
  <si>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</si>
  <si>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</si>
  <si>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</si>
  <si>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</si>
  <si>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</si>
  <si>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</si>
  <si>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</si>
  <si>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</si>
  <si>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</si>
  <si>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</si>
  <si>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</si>
  <si>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</si>
  <si>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</si>
  <si>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</si>
  <si>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</si>
  <si>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</si>
  <si>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</si>
  <si>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</si>
  <si>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</si>
  <si>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</si>
  <si>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</si>
  <si>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</si>
  <si>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</si>
  <si>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</si>
  <si>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</si>
  <si>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</si>
  <si>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</si>
  <si>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</si>
  <si>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</si>
  <si>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</si>
  <si>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</si>
  <si>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</si>
  <si>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</si>
  <si>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</si>
  <si>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</si>
  <si>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</si>
  <si>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</si>
  <si>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</si>
  <si>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</si>
  <si>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</si>
  <si>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</si>
  <si>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</si>
  <si>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</si>
  <si>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</si>
  <si>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</si>
  <si>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</si>
  <si>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</si>
  <si>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</si>
  <si>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</si>
  <si>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</si>
  <si>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</si>
  <si>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</si>
  <si>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</si>
  <si>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</si>
  <si>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</si>
  <si>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</si>
  <si>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</si>
  <si>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</si>
  <si>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</si>
  <si>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</si>
  <si>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</si>
  <si>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</si>
  <si>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</si>
  <si>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</si>
  <si>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</si>
  <si>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</si>
  <si>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</si>
  <si>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</si>
  <si>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</si>
  <si>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</si>
  <si>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</si>
  <si>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</si>
  <si>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</si>
  <si>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</si>
  <si>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</si>
  <si>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</si>
  <si>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</si>
  <si>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</si>
  <si>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</si>
  <si>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</si>
  <si>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</si>
  <si>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</si>
  <si>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</si>
  <si>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</si>
  <si>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</si>
  <si>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</si>
  <si>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</si>
  <si>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</si>
  <si>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</si>
  <si>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</si>
  <si>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</si>
  <si>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</si>
  <si>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</si>
  <si>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</si>
  <si>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</si>
  <si>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</si>
  <si>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</si>
  <si>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</si>
  <si>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</si>
  <si>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</si>
  <si>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</si>
  <si>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</si>
  <si>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</si>
  <si>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</si>
  <si>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</si>
  <si>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</si>
  <si>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</si>
  <si>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</si>
  <si>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</si>
  <si>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</si>
  <si>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</si>
  <si>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</si>
  <si>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</si>
  <si>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</si>
  <si>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</si>
  <si>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</si>
  <si>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</si>
  <si>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</si>
  <si>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</si>
  <si>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</si>
  <si>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</si>
  <si>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</si>
  <si>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</si>
  <si>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</si>
  <si>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</si>
  <si>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</si>
  <si>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</si>
  <si>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</si>
  <si>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</si>
  <si>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</si>
  <si>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</si>
  <si>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</si>
  <si>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</si>
  <si>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</si>
  <si>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</si>
  <si>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</si>
  <si>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</si>
  <si>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</si>
  <si>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</si>
  <si>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</si>
  <si>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</si>
  <si>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</si>
  <si>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</si>
  <si>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</si>
  <si>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</si>
  <si>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</si>
  <si>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</si>
  <si>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</si>
  <si>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</si>
  <si>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</si>
  <si>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</si>
  <si>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</si>
  <si>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</si>
  <si>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</si>
  <si>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</si>
  <si>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</si>
  <si>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</si>
  <si>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</si>
  <si>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</si>
  <si>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</si>
  <si>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</si>
  <si>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</si>
  <si>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</si>
  <si>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</si>
  <si>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</si>
  <si>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</si>
  <si>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</si>
  <si>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</si>
  <si>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</si>
  <si>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</si>
  <si>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</si>
  <si>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</si>
  <si>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</si>
  <si>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</si>
  <si>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</si>
  <si>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</si>
  <si>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</si>
  <si>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</si>
  <si>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</si>
  <si>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</si>
  <si>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</si>
  <si>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</si>
  <si>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</si>
  <si>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</si>
  <si>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</si>
  <si>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</si>
  <si>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</si>
  <si>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</si>
  <si>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</si>
  <si>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</si>
  <si>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</si>
  <si>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</si>
  <si>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</si>
  <si>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</si>
  <si>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</si>
  <si>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</si>
  <si>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</si>
  <si>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</si>
  <si>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</si>
  <si>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</si>
  <si>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</si>
  <si>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</si>
  <si>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</si>
  <si>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</si>
  <si>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</si>
  <si>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</si>
  <si>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</si>
  <si>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</si>
  <si>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</si>
  <si>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</si>
  <si>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</si>
  <si>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</si>
  <si>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</si>
  <si>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</si>
  <si>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</si>
  <si>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</si>
  <si>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</si>
  <si>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</si>
  <si>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</si>
  <si>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</si>
  <si>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</si>
  <si>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</si>
  <si>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</si>
  <si>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</si>
  <si>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</si>
  <si>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</si>
  <si>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</si>
  <si>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</si>
  <si>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</si>
  <si>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</si>
  <si>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</si>
  <si>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</si>
  <si>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</si>
  <si>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</si>
  <si>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</si>
  <si>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</si>
  <si>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</si>
  <si>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</si>
  <si>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</si>
  <si>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</si>
  <si>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</si>
  <si>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</si>
  <si>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</si>
  <si>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</si>
  <si>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</si>
  <si>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</si>
  <si>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</si>
  <si>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</si>
  <si>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</si>
  <si>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</si>
  <si>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</si>
  <si>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</si>
  <si>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</si>
  <si>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</si>
  <si>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</si>
  <si>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</si>
  <si>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</si>
  <si>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</si>
  <si>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</si>
  <si>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</si>
  <si>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</si>
  <si>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</si>
  <si>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</si>
  <si>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</si>
  <si>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</si>
  <si>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</si>
  <si>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</si>
  <si>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</si>
  <si>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</si>
  <si>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</si>
  <si>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</si>
  <si>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</si>
  <si>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</si>
  <si>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</si>
  <si>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</si>
  <si>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</si>
  <si>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</si>
  <si>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</si>
  <si>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</si>
  <si>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</si>
  <si>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</si>
  <si>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</si>
  <si>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</si>
  <si>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</si>
  <si>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</si>
  <si>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</si>
  <si>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</si>
  <si>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</si>
  <si>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</si>
  <si>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</si>
  <si>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</si>
  <si>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</si>
  <si>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</si>
  <si>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</si>
  <si>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</si>
  <si>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</si>
  <si>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</si>
  <si>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</si>
  <si>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</si>
  <si>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</si>
  <si>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</si>
  <si>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</si>
  <si>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</si>
  <si>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</si>
  <si>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</si>
  <si>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</si>
  <si>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</si>
  <si>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</si>
  <si>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</si>
  <si>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</si>
  <si>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</si>
  <si>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</si>
  <si>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</si>
  <si>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</si>
  <si>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</si>
  <si>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</si>
  <si>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</si>
  <si>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</si>
  <si>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</si>
  <si>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</si>
  <si>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</si>
  <si>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</si>
  <si>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</si>
  <si>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</si>
  <si>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</si>
  <si>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</si>
  <si>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</si>
  <si>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</si>
  <si>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</si>
  <si>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</si>
  <si>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</si>
  <si>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</si>
  <si>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</si>
  <si>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</si>
  <si>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</si>
  <si>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</si>
  <si>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</si>
  <si>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</si>
  <si>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</si>
  <si>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</si>
  <si>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</si>
  <si>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</si>
  <si>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</si>
  <si>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</si>
  <si>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</si>
  <si>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</si>
  <si>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</si>
  <si>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</si>
  <si>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</si>
  <si>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</si>
  <si>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</si>
  <si>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</si>
  <si>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</si>
  <si>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</si>
  <si>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</si>
  <si>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</si>
  <si>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</si>
  <si>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</si>
  <si>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</si>
  <si>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</si>
  <si>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</si>
  <si>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</si>
  <si>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</si>
  <si>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</si>
  <si>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</si>
  <si>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</si>
  <si>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</si>
  <si>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</si>
  <si>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</si>
  <si>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</si>
  <si>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</si>
  <si>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</si>
  <si>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</si>
  <si>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</si>
  <si>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</si>
  <si>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</si>
  <si>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</si>
  <si>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</si>
  <si>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</si>
  <si>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</si>
  <si>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</si>
  <si>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</si>
  <si>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</si>
  <si>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</si>
  <si>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</si>
  <si>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</si>
  <si>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</si>
  <si>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</si>
  <si>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</si>
  <si>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</si>
  <si>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</si>
  <si>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</si>
  <si>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</si>
  <si>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</si>
  <si>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</si>
  <si>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</si>
  <si>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</si>
  <si>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</si>
  <si>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</si>
  <si>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</si>
  <si>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</si>
  <si>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</si>
  <si>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</si>
  <si>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</si>
  <si>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</si>
  <si>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</si>
  <si>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</si>
  <si>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</si>
  <si>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</si>
  <si>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</si>
  <si>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</si>
  <si>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</si>
  <si>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</si>
  <si>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</si>
  <si>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</si>
  <si>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</si>
  <si>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</si>
  <si>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</si>
  <si>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</si>
  <si>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</si>
  <si>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</si>
  <si>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</si>
  <si>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</si>
  <si>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</si>
  <si>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</si>
  <si>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</si>
  <si>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</si>
  <si>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</si>
  <si>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</si>
  <si>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</si>
  <si>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</si>
  <si>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</si>
  <si>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</si>
  <si>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</si>
  <si>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</si>
  <si>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</si>
  <si>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</si>
  <si>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</si>
  <si>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</si>
  <si>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</si>
  <si>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</si>
  <si>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</si>
  <si>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</si>
  <si>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</si>
  <si>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</si>
  <si>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</si>
  <si>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</si>
  <si>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</si>
  <si>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</si>
  <si>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</si>
  <si>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</si>
  <si>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</si>
  <si>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</si>
  <si>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</si>
  <si>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</si>
  <si>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</si>
  <si>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</si>
  <si>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</si>
  <si>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</si>
  <si>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</si>
  <si>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</si>
  <si>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</si>
  <si>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</si>
  <si>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</si>
  <si>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</si>
  <si>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</si>
  <si>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</si>
  <si>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</si>
  <si>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</si>
  <si>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</si>
  <si>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</si>
  <si>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</si>
  <si>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</si>
  <si>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</si>
  <si>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</si>
  <si>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</si>
  <si>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</si>
  <si>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</si>
  <si>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</si>
  <si>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</si>
  <si>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</si>
  <si>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</si>
  <si>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</si>
  <si>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</si>
  <si>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</si>
  <si>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</si>
  <si>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</si>
  <si>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</si>
  <si>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</si>
  <si>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</si>
  <si>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</si>
  <si>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</si>
  <si>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</si>
  <si>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</si>
  <si>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</si>
  <si>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</si>
  <si>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</si>
  <si>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</si>
  <si>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</si>
  <si>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</si>
  <si>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</si>
  <si>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</si>
  <si>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</si>
  <si>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</si>
  <si>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</si>
  <si>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</si>
  <si>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</si>
  <si>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</si>
  <si>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</si>
  <si>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</si>
  <si>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</si>
  <si>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</si>
  <si>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</si>
  <si>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</si>
  <si>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</si>
  <si>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</si>
  <si>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</si>
  <si>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</si>
  <si>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</si>
  <si>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</si>
  <si>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</si>
  <si>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</si>
  <si>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</si>
  <si>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</si>
  <si>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</si>
  <si>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</si>
  <si>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</si>
  <si>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</si>
  <si>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</si>
  <si>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</si>
  <si>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</si>
  <si>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</si>
  <si>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</si>
  <si>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</si>
  <si>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</si>
  <si>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</si>
  <si>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</si>
  <si>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</si>
  <si>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</si>
  <si>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</si>
  <si>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</si>
  <si>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</si>
  <si>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</si>
  <si>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</si>
  <si>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</si>
  <si>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</si>
  <si>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</si>
  <si>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</si>
  <si>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</si>
  <si>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</si>
  <si>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</si>
  <si>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</si>
  <si>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</si>
  <si>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</si>
  <si>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</si>
  <si>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</si>
  <si>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</si>
  <si>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</si>
  <si>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</si>
  <si>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</si>
  <si>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</si>
  <si>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</si>
  <si>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</si>
  <si>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</si>
  <si>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</si>
  <si>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</si>
  <si>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</si>
  <si>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</si>
  <si>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</si>
  <si>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</si>
  <si>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</si>
  <si>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</si>
  <si>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</si>
  <si>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</si>
  <si>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</si>
  <si>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</si>
  <si>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</si>
  <si>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</si>
  <si>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</si>
  <si>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</si>
  <si>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</si>
  <si>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</si>
  <si>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</si>
  <si>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</si>
  <si>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</si>
  <si>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</si>
  <si>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</si>
  <si>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</si>
  <si>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</si>
  <si>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</si>
  <si>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</si>
  <si>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</si>
  <si>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</si>
  <si>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</si>
  <si>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</si>
  <si>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</si>
  <si>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</si>
  <si>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</si>
  <si>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</si>
  <si>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</si>
  <si>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</si>
  <si>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</si>
  <si>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</si>
  <si>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</si>
  <si>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</si>
  <si>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</si>
  <si>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</si>
  <si>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</si>
  <si>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</si>
  <si>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</si>
  <si>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</si>
  <si>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</si>
  <si>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</si>
  <si>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</si>
  <si>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</si>
  <si>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</si>
  <si>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</si>
  <si>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</si>
  <si>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</si>
  <si>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</si>
  <si>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</si>
  <si>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</si>
  <si>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</si>
  <si>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</si>
  <si>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</si>
  <si>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</si>
  <si>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</si>
  <si>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</si>
  <si>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</si>
  <si>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</si>
  <si>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</si>
  <si>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</si>
  <si>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</si>
  <si>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</si>
  <si>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</si>
  <si>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</si>
  <si>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</si>
  <si>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</si>
  <si>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</si>
  <si>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</si>
  <si>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</si>
  <si>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</si>
  <si>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</si>
  <si>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</si>
  <si>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</si>
  <si>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</si>
  <si>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</si>
  <si>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</si>
  <si>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</si>
  <si>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</si>
  <si>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</si>
  <si>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</si>
  <si>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</si>
  <si>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</si>
  <si>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</si>
  <si>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</si>
  <si>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</si>
  <si>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</si>
  <si>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</si>
  <si>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</si>
  <si>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</si>
  <si>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</si>
  <si>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</si>
  <si>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</si>
  <si>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</si>
  <si>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</si>
  <si>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</si>
  <si>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</si>
  <si>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</si>
  <si>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</si>
  <si>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</si>
  <si>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</si>
  <si>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</si>
  <si>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</si>
  <si>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</si>
  <si>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</si>
  <si>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</si>
  <si>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</si>
  <si>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</si>
  <si>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</si>
  <si>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</si>
  <si>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</si>
  <si>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</si>
  <si>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</si>
  <si>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</si>
  <si>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</si>
  <si>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</si>
  <si>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</si>
  <si>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</si>
  <si>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</si>
  <si>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</si>
  <si>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</si>
  <si>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</si>
  <si>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</si>
  <si>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</si>
  <si>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</si>
  <si>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</si>
  <si>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</si>
  <si>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</si>
  <si>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</si>
  <si>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</si>
  <si>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</si>
  <si>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</si>
  <si>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</si>
  <si>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</si>
  <si>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</si>
  <si>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</si>
  <si>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</si>
  <si>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</si>
  <si>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</si>
  <si>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</si>
  <si>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</si>
  <si>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</si>
  <si>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</si>
  <si>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</si>
  <si>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</si>
  <si>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</si>
  <si>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</si>
  <si>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</si>
  <si>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</si>
  <si>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</si>
  <si>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</si>
  <si>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</si>
  <si>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</si>
  <si>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</si>
  <si>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</si>
  <si>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</si>
  <si>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</si>
  <si>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</si>
  <si>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</si>
  <si>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</si>
  <si>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</si>
  <si>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</si>
  <si>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</si>
  <si>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</si>
  <si>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</si>
  <si>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</si>
  <si>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</si>
  <si>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</si>
  <si>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</si>
  <si>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</si>
  <si>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</si>
  <si>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</si>
  <si>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</si>
  <si>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</si>
  <si>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</si>
  <si>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</si>
  <si>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</si>
  <si>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</si>
  <si>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</si>
  <si>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</si>
  <si>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</si>
  <si>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</si>
  <si>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</si>
  <si>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</si>
  <si>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</si>
  <si>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</si>
  <si>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</si>
  <si>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</si>
  <si>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</si>
  <si>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</si>
  <si>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</si>
  <si>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</si>
  <si>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</si>
  <si>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</si>
  <si>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</si>
  <si>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</si>
  <si>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</si>
  <si>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</si>
  <si>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</si>
  <si>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</si>
  <si>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</si>
  <si>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</si>
  <si>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</si>
  <si>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</si>
  <si>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</si>
  <si>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</si>
  <si>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</si>
  <si>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</si>
  <si>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</si>
  <si>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</si>
  <si>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</si>
  <si>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</si>
  <si>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</si>
  <si>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</si>
  <si>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</si>
  <si>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</si>
  <si>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</si>
  <si>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</si>
  <si>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</si>
  <si>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</si>
  <si>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</si>
  <si>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</si>
  <si>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</si>
  <si>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</si>
  <si>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</si>
  <si>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</si>
  <si>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</si>
  <si>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</si>
  <si>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</si>
  <si>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</si>
  <si>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</si>
  <si>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</si>
  <si>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</si>
  <si>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</si>
  <si>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</si>
  <si>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</si>
  <si>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</si>
  <si>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</si>
  <si>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</si>
  <si>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</si>
  <si>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</si>
  <si>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</si>
  <si>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</si>
  <si>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</si>
  <si>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</si>
  <si>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</si>
  <si>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</si>
  <si>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</si>
  <si>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</si>
  <si>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</si>
  <si>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</si>
  <si>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</si>
  <si>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</si>
  <si>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</si>
  <si>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</si>
  <si>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</si>
  <si>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</si>
  <si>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</si>
  <si>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</si>
  <si>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</si>
  <si>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</si>
  <si>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</si>
  <si>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</si>
  <si>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</si>
  <si>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</si>
  <si>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</si>
  <si>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</si>
  <si>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</si>
  <si>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</si>
  <si>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</si>
  <si>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</si>
  <si>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</si>
  <si>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</si>
  <si>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</si>
  <si>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</si>
  <si>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</si>
  <si>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</si>
  <si>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</si>
  <si>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</si>
  <si>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</si>
  <si>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</si>
  <si>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</si>
  <si>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</si>
  <si>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</si>
  <si>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</si>
  <si>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</si>
  <si>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</si>
  <si>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</si>
  <si>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</si>
  <si>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</si>
  <si>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</si>
  <si>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</si>
  <si>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</si>
  <si>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</si>
  <si>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</si>
  <si>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</si>
  <si>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</si>
  <si>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</si>
  <si>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</si>
  <si>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</si>
  <si>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</si>
  <si>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</si>
  <si>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</si>
  <si>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</si>
  <si>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</si>
  <si>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</si>
  <si>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</si>
  <si>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</si>
  <si>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</si>
  <si>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</si>
  <si>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</si>
  <si>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</si>
  <si>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</si>
  <si>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</si>
  <si>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</si>
  <si>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</si>
  <si>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</si>
  <si>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</si>
  <si>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</si>
  <si>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</si>
  <si>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</si>
  <si>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</si>
  <si>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</si>
  <si>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</si>
  <si>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</si>
  <si>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</si>
  <si>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</si>
  <si>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</si>
  <si>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</si>
  <si>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</si>
  <si>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</si>
  <si>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</si>
  <si>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</si>
  <si>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</si>
  <si>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</si>
  <si>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</si>
  <si>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</si>
  <si>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</si>
  <si>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</si>
  <si>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</si>
  <si>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</si>
  <si>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</si>
  <si>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</si>
  <si>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</si>
  <si>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</si>
  <si>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</si>
  <si>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</si>
  <si>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</si>
  <si>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</si>
  <si>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</si>
  <si>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</si>
  <si>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</si>
  <si>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</si>
  <si>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</si>
  <si>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</si>
  <si>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</si>
  <si>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</si>
  <si>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</si>
  <si>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</si>
  <si>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</si>
  <si>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</si>
  <si>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</si>
  <si>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</si>
  <si>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</si>
  <si>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</si>
  <si>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</si>
  <si>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</si>
  <si>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</si>
  <si>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</si>
  <si>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</si>
  <si>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</si>
  <si>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</si>
  <si>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</si>
  <si>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</si>
  <si>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</si>
  <si>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</si>
  <si>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</si>
  <si>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</si>
  <si>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</si>
  <si>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</si>
  <si>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</si>
  <si>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</si>
  <si>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</si>
  <si>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</si>
  <si>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</si>
  <si>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</si>
  <si>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</si>
  <si>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</si>
  <si>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</si>
  <si>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</si>
  <si>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</si>
  <si>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</si>
  <si>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</si>
  <si>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</si>
  <si>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</si>
  <si>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</si>
  <si>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</si>
  <si>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</si>
  <si>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</si>
  <si>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</si>
  <si>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</si>
  <si>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</si>
  <si>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</si>
  <si>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</si>
  <si>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</si>
  <si>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</si>
  <si>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</si>
  <si>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</si>
  <si>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</si>
  <si>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</si>
  <si>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</si>
  <si>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</si>
  <si>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</si>
  <si>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</si>
  <si>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</si>
  <si>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</si>
  <si>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</si>
  <si>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</si>
  <si>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</si>
  <si>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</si>
  <si>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</si>
  <si>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</si>
  <si>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</si>
  <si>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</si>
  <si>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</si>
  <si>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</si>
  <si>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</si>
  <si>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</si>
  <si>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</si>
  <si>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</si>
  <si>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</si>
  <si>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</si>
  <si>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</si>
  <si>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</si>
  <si>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</si>
  <si>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</si>
  <si>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</si>
  <si>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</si>
  <si>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</si>
  <si>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</si>
  <si>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</si>
  <si>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</si>
  <si>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</si>
  <si>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</si>
  <si>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</si>
  <si>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</si>
  <si>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</si>
  <si>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</si>
  <si>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</si>
  <si>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</si>
  <si>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</si>
  <si>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</si>
  <si>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</si>
  <si>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</si>
  <si>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</si>
  <si>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</si>
  <si>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</si>
  <si>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</si>
  <si>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</si>
  <si>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</si>
  <si>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</si>
  <si>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</si>
  <si>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</si>
  <si>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</si>
  <si>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</si>
  <si>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</si>
  <si>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</si>
  <si>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</si>
  <si>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</si>
  <si>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</si>
  <si>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</si>
  <si>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</si>
  <si>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</si>
  <si>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</si>
  <si>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</si>
  <si>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</si>
  <si>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</si>
  <si>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</si>
  <si>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</si>
  <si>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</si>
  <si>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</si>
  <si>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</si>
  <si>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</si>
  <si>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</si>
  <si>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</si>
  <si>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</si>
  <si>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</si>
  <si>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</si>
  <si>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</si>
  <si>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</si>
  <si>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</si>
  <si>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</si>
  <si>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</si>
  <si>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</si>
  <si>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</si>
  <si>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</si>
  <si>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</si>
  <si>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</si>
  <si>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</si>
  <si>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</si>
  <si>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</si>
  <si>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</si>
  <si>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</si>
  <si>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</si>
  <si>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</si>
  <si>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</si>
  <si>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</si>
  <si>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</si>
  <si>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</si>
  <si>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</si>
  <si>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</si>
  <si>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</si>
  <si>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</si>
  <si>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</si>
  <si>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</si>
  <si>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</si>
  <si>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</si>
  <si>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</si>
  <si>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</si>
  <si>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</si>
  <si>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</si>
  <si>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</si>
  <si>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</si>
  <si>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</si>
  <si>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</si>
  <si>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</si>
  <si>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</si>
  <si>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</si>
  <si>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</si>
  <si>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</si>
  <si>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</si>
  <si>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</si>
  <si>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</si>
  <si>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</si>
  <si>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</si>
  <si>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</si>
  <si>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</si>
  <si>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</si>
  <si>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</si>
  <si>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</si>
  <si>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</si>
  <si>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</si>
  <si>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</si>
  <si>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</si>
  <si>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</si>
  <si>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</si>
  <si>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</si>
  <si>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</si>
  <si>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</si>
  <si>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</si>
  <si>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</si>
  <si>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</si>
  <si>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</si>
  <si>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</si>
  <si>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</si>
  <si>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</si>
  <si>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</si>
  <si>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</si>
  <si>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</si>
  <si>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</si>
  <si>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</si>
  <si>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</si>
  <si>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</si>
  <si>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</si>
  <si>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</si>
  <si>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</si>
  <si>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</si>
  <si>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</si>
  <si>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</si>
  <si>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</si>
  <si>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</si>
  <si>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</si>
  <si>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</si>
  <si>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</si>
  <si>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</si>
  <si>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</si>
  <si>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</si>
  <si>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</si>
  <si>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</si>
  <si>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</si>
  <si>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</si>
  <si>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</si>
  <si>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</si>
  <si>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</si>
  <si>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</si>
  <si>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</si>
  <si>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</si>
  <si>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</si>
  <si>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</si>
  <si>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</si>
  <si>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</si>
  <si>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</si>
  <si>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</si>
  <si>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</si>
  <si>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</si>
  <si>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</si>
  <si>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</si>
  <si>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</si>
  <si>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</si>
  <si>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</si>
  <si>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</si>
  <si>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</si>
  <si>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</si>
  <si>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</si>
  <si>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</si>
  <si>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</si>
  <si>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</si>
  <si>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</si>
  <si>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</si>
  <si>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</si>
  <si>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</si>
  <si>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</si>
  <si>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</si>
  <si>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</si>
  <si>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</si>
  <si>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</si>
  <si>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</si>
  <si>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</si>
  <si>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</si>
  <si>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</si>
  <si>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</si>
  <si>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</si>
  <si>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</si>
  <si>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</si>
  <si>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</si>
  <si>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</si>
  <si>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</si>
  <si>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</si>
  <si>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</si>
  <si>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</si>
  <si>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</si>
  <si>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</si>
  <si>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</si>
  <si>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</si>
  <si>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</si>
  <si>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</si>
  <si>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</si>
  <si>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</si>
  <si>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</si>
  <si>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</si>
  <si>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</si>
  <si>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</si>
  <si>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</si>
  <si>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</si>
  <si>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</si>
  <si>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</si>
  <si>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</si>
  <si>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</si>
  <si>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</si>
  <si>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</si>
  <si>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</si>
  <si>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</si>
  <si>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</si>
  <si>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</si>
  <si>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</si>
  <si>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</si>
  <si>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</si>
  <si>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</si>
  <si>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</si>
  <si>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</si>
  <si>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</si>
  <si>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</si>
  <si>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</si>
  <si>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</si>
  <si>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</si>
  <si>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</si>
  <si>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</si>
  <si>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</si>
  <si>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</si>
  <si>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</si>
  <si>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</si>
  <si>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</si>
  <si>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</si>
  <si>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</si>
  <si>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</si>
  <si>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</si>
  <si>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</si>
  <si>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</si>
  <si>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</si>
  <si>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</si>
  <si>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</si>
  <si>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</si>
  <si>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</si>
  <si>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</si>
  <si>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</si>
  <si>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</si>
  <si>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</si>
  <si>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</si>
  <si>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</si>
  <si>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</si>
  <si>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</si>
  <si>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</si>
  <si>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</si>
  <si>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</si>
  <si>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</si>
  <si>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</si>
  <si>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</si>
  <si>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</si>
  <si>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</si>
  <si>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</si>
  <si>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</si>
  <si>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</si>
  <si>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</si>
  <si>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</si>
  <si>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</si>
  <si>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</si>
  <si>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</si>
  <si>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</si>
  <si>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</si>
  <si>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</si>
  <si>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</si>
  <si>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</si>
  <si>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</si>
  <si>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</si>
  <si>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</si>
  <si>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</si>
  <si>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</si>
  <si>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</si>
  <si>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</si>
  <si>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</si>
  <si>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</si>
  <si>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</si>
  <si>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</si>
  <si>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</si>
  <si>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</si>
  <si>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</si>
  <si>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</si>
  <si>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</si>
  <si>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</si>
  <si>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</si>
  <si>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</si>
  <si>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</si>
  <si>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</si>
  <si>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</si>
  <si>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</si>
  <si>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</si>
  <si>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</si>
  <si>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</si>
  <si>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</si>
  <si>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</si>
  <si>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</si>
  <si>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</si>
  <si>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</si>
  <si>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</si>
  <si>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</si>
  <si>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</si>
  <si>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</si>
  <si>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</si>
  <si>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</si>
  <si>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</si>
  <si>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</si>
  <si>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</si>
  <si>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</si>
  <si>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</si>
  <si>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</si>
  <si>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</si>
  <si>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</si>
  <si>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</si>
  <si>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</si>
  <si>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</si>
  <si>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</si>
  <si>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</si>
  <si>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</si>
  <si>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</si>
  <si>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</si>
  <si>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</si>
  <si>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</si>
  <si>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</si>
  <si>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</si>
  <si>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</si>
  <si>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</si>
  <si>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</si>
  <si>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</si>
  <si>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</si>
  <si>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</si>
  <si>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</si>
  <si>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</si>
  <si>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</si>
  <si>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</si>
  <si>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</si>
  <si>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</si>
  <si>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</si>
  <si>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</si>
  <si>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</si>
  <si>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</si>
  <si>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</si>
  <si>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</si>
  <si>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</si>
  <si>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</si>
  <si>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</si>
  <si>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</si>
  <si>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</si>
  <si>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</si>
  <si>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</si>
  <si>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</si>
  <si>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</si>
  <si>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</si>
  <si>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</si>
  <si>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</si>
  <si>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</si>
  <si>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</si>
  <si>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</si>
  <si>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</si>
  <si>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</si>
  <si>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</si>
  <si>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</si>
  <si>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</si>
  <si>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</si>
  <si>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</si>
  <si>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</si>
  <si>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</si>
  <si>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</si>
  <si>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</si>
  <si>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</si>
  <si>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</si>
  <si>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</si>
  <si>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</si>
  <si>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</si>
  <si>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</si>
  <si>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</si>
  <si>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</si>
  <si>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</si>
  <si>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</si>
  <si>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</si>
  <si>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</si>
  <si>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</si>
  <si>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</si>
  <si>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</si>
  <si>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</si>
  <si>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</si>
  <si>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</si>
  <si>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</si>
  <si>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</si>
  <si>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</si>
  <si>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</si>
  <si>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</si>
  <si>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</si>
  <si>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</si>
  <si>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</si>
  <si>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</si>
  <si>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</si>
  <si>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</si>
  <si>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</si>
  <si>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</si>
  <si>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</si>
  <si>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</si>
  <si>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</si>
  <si>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</si>
  <si>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</si>
  <si>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</si>
  <si>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</si>
  <si>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</si>
  <si>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</si>
  <si>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</si>
  <si>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</si>
  <si>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</si>
  <si>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</si>
  <si>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</si>
  <si>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</si>
  <si>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</si>
  <si>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</si>
  <si>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</si>
  <si>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</si>
  <si>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</si>
  <si>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</si>
  <si>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</si>
  <si>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</si>
  <si>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</si>
  <si>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</si>
  <si>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</si>
  <si>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</si>
  <si>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</si>
  <si>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</si>
  <si>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</si>
  <si>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</si>
  <si>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</si>
  <si>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</si>
  <si>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</si>
  <si>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</si>
  <si>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</si>
  <si>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</si>
  <si>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</si>
  <si>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</si>
  <si>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</si>
  <si>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</si>
  <si>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</si>
  <si>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</si>
  <si>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</si>
  <si>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</si>
  <si>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</si>
  <si>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</si>
  <si>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</si>
  <si>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</si>
  <si>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</si>
  <si>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</si>
  <si>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</si>
  <si>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</si>
  <si>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</si>
  <si>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</si>
  <si>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</si>
  <si>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</si>
  <si>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</si>
  <si>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</si>
  <si>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</si>
  <si>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</si>
  <si>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</si>
  <si>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</si>
  <si>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</si>
  <si>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</si>
  <si>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</si>
  <si>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</si>
  <si>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</si>
  <si>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</si>
  <si>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</si>
  <si>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</si>
  <si>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</si>
  <si>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</si>
  <si>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</si>
  <si>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</si>
  <si>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</si>
  <si>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</si>
  <si>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</si>
  <si>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</si>
  <si>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</si>
  <si>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</si>
  <si>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</si>
  <si>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</si>
  <si>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</si>
  <si>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</si>
  <si>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</si>
  <si>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</si>
  <si>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</si>
  <si>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</si>
  <si>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</si>
  <si>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</si>
  <si>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</si>
  <si>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</si>
  <si>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</si>
  <si>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</si>
  <si>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</si>
  <si>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</si>
  <si>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</si>
  <si>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</si>
  <si>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</si>
  <si>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</si>
  <si>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</si>
  <si>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</si>
  <si>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</si>
  <si>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</si>
  <si>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</si>
  <si>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</si>
  <si>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</si>
  <si>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</si>
  <si>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</si>
  <si>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</si>
  <si>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</si>
  <si>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</si>
  <si>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</si>
  <si>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</si>
  <si>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</si>
  <si>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</si>
  <si>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</si>
  <si>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</si>
  <si>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</si>
  <si>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</si>
  <si>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</si>
  <si>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</si>
  <si>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</si>
  <si>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</si>
  <si>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</si>
  <si>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</si>
  <si>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</si>
  <si>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</si>
  <si>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</si>
  <si>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</si>
  <si>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</si>
  <si>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</si>
  <si>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</si>
  <si>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</si>
  <si>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</si>
  <si>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</si>
  <si>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</si>
  <si>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</si>
  <si>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</si>
  <si>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</si>
  <si>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</si>
  <si>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</si>
  <si>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</si>
  <si>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</si>
  <si>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</si>
  <si>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</si>
  <si>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</si>
  <si>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</si>
  <si>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</si>
  <si>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</si>
  <si>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</si>
  <si>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</si>
  <si>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</si>
  <si>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</si>
  <si>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</si>
  <si>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</si>
  <si>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</si>
  <si>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</si>
  <si>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</si>
  <si>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</si>
  <si>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</si>
  <si>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</si>
  <si>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</si>
  <si>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</si>
  <si>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</si>
  <si>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</si>
  <si>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</si>
  <si>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</si>
  <si>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</si>
  <si>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</si>
  <si>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</si>
  <si>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</si>
  <si>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</si>
  <si>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</si>
  <si>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</si>
  <si>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</si>
  <si>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</si>
  <si>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</si>
  <si>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</si>
  <si>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</si>
  <si>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</si>
  <si>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</si>
  <si>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</si>
  <si>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</si>
  <si>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</si>
  <si>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</si>
  <si>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</si>
  <si>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</si>
  <si>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</si>
  <si>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</si>
  <si>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</si>
  <si>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</si>
  <si>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</si>
  <si>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</si>
  <si>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</si>
  <si>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</si>
  <si>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</si>
  <si>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</si>
  <si>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</si>
  <si>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</si>
  <si>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</si>
  <si>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</si>
  <si>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</si>
  <si>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</si>
  <si>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</si>
  <si>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</si>
  <si>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</si>
  <si>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</si>
  <si>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</si>
  <si>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</si>
  <si>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</si>
  <si>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</si>
  <si>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</si>
  <si>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</si>
  <si>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</si>
  <si>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</si>
  <si>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</si>
  <si>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</si>
  <si>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</si>
  <si>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</si>
  <si>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</si>
  <si>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</si>
  <si>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</si>
  <si>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</si>
  <si>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</si>
  <si>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</si>
  <si>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</si>
  <si>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</si>
  <si>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</si>
  <si>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</si>
  <si>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</si>
  <si>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</si>
  <si>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</si>
  <si>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</si>
  <si>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</si>
  <si>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</si>
  <si>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</si>
  <si>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</si>
  <si>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</si>
  <si>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</si>
  <si>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</si>
  <si>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</si>
  <si>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</si>
  <si>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</si>
  <si>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</si>
  <si>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</si>
  <si>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</si>
  <si>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</si>
  <si>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</si>
  <si>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</si>
  <si>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</si>
  <si>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</si>
  <si>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</si>
  <si>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</si>
  <si>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</si>
  <si>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</si>
  <si>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</si>
  <si>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</si>
  <si>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</si>
  <si>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</si>
  <si>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</si>
  <si>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</si>
  <si>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</si>
  <si>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</si>
  <si>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</si>
  <si>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</si>
  <si>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</si>
  <si>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</si>
  <si>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</si>
  <si>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</si>
  <si>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</si>
  <si>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</si>
  <si>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</si>
  <si>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</si>
  <si>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</si>
  <si>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</si>
  <si>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</si>
  <si>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</si>
  <si>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</si>
  <si>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</si>
  <si>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</si>
  <si>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</si>
  <si>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</si>
  <si>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</si>
  <si>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</si>
  <si>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</si>
  <si>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</si>
  <si>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</si>
  <si>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</si>
  <si>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</si>
  <si>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</si>
  <si>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</si>
  <si>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</si>
  <si>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</si>
  <si>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</si>
  <si>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</si>
  <si>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</si>
  <si>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</si>
  <si>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</si>
  <si>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</si>
  <si>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</si>
  <si>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</si>
  <si>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</si>
  <si>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</si>
  <si>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</si>
  <si>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</si>
  <si>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</si>
  <si>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</si>
  <si>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</si>
  <si>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</si>
  <si>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</si>
  <si>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</si>
  <si>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</si>
  <si>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</si>
  <si>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</si>
  <si>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</si>
  <si>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</si>
  <si>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</si>
  <si>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</si>
  <si>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</si>
  <si>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</si>
  <si>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</si>
  <si>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</si>
  <si>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</si>
  <si>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</si>
  <si>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</si>
  <si>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</si>
  <si>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</si>
  <si>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</si>
  <si>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</si>
  <si>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</si>
  <si>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</si>
  <si>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</si>
  <si>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</si>
  <si>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</si>
  <si>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</si>
  <si>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</si>
  <si>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</si>
  <si>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</si>
  <si>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</si>
  <si>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</si>
  <si>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</si>
  <si>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</si>
  <si>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</si>
  <si>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</si>
  <si>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</si>
  <si>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</si>
  <si>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</si>
  <si>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</si>
  <si>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</si>
  <si>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</si>
  <si>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</si>
  <si>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</si>
  <si>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</si>
  <si>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</si>
  <si>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</si>
  <si>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</si>
  <si>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</si>
  <si>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</si>
  <si>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</si>
  <si>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</si>
  <si>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</si>
  <si>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</si>
  <si>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</si>
  <si>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</si>
  <si>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</si>
  <si>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</si>
  <si>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</si>
  <si>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</si>
  <si>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</si>
  <si>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</si>
  <si>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</si>
  <si>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</si>
  <si>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</si>
  <si>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</si>
  <si>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</si>
  <si>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</si>
  <si>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</si>
  <si>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</si>
  <si>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</si>
  <si>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</si>
  <si>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</si>
  <si>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</si>
  <si>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</si>
  <si>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</si>
  <si>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</si>
  <si>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</si>
  <si>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</si>
  <si>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</si>
  <si>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</si>
  <si>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</si>
  <si>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</si>
  <si>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</si>
  <si>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</si>
  <si>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</si>
  <si>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</si>
  <si>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</si>
  <si>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</si>
  <si>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</si>
  <si>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</si>
  <si>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</si>
  <si>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</si>
  <si>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</si>
  <si>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</si>
  <si>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</si>
  <si>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</si>
  <si>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</si>
  <si>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</si>
  <si>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</si>
  <si>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</si>
  <si>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</si>
  <si>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</si>
  <si>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</si>
  <si>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</si>
  <si>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</si>
  <si>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</si>
  <si>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</si>
  <si>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</si>
  <si>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</si>
  <si>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</si>
  <si>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</si>
  <si>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</si>
  <si>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</si>
  <si>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</si>
  <si>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</si>
  <si>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</si>
  <si>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</si>
  <si>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</si>
  <si>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</si>
  <si>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</si>
  <si>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</si>
  <si>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</si>
  <si>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</si>
  <si>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</si>
  <si>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</si>
  <si>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</si>
  <si>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</si>
  <si>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</si>
  <si>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</si>
  <si>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</si>
  <si>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</si>
  <si>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</si>
  <si>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</si>
  <si>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</si>
  <si>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</si>
  <si>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</si>
  <si>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</si>
  <si>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</si>
  <si>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</si>
  <si>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</si>
  <si>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</si>
  <si>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</si>
  <si>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</si>
  <si>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</si>
  <si>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</si>
  <si>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</si>
  <si>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</si>
  <si>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</si>
  <si>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</si>
  <si>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</si>
  <si>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</si>
  <si>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</si>
  <si>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</si>
  <si>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</si>
  <si>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</si>
  <si>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</si>
  <si>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</si>
  <si>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</si>
  <si>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</si>
  <si>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</si>
  <si>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</si>
  <si>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</si>
  <si>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</si>
  <si>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</si>
  <si>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</si>
  <si>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</si>
  <si>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</si>
  <si>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</si>
  <si>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</si>
  <si>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</si>
  <si>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</si>
  <si>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</si>
  <si>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</si>
  <si>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</si>
  <si>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</si>
  <si>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</si>
  <si>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</si>
  <si>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</si>
  <si>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</si>
  <si>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</si>
  <si>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</si>
  <si>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</si>
  <si>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</si>
  <si>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</si>
  <si>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</si>
  <si>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</si>
  <si>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</si>
  <si>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</si>
  <si>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</si>
  <si>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</si>
  <si>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</si>
  <si>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</si>
  <si>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</si>
  <si>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</si>
  <si>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</si>
  <si>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</si>
  <si>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</si>
  <si>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</si>
  <si>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</si>
  <si>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</si>
  <si>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</si>
  <si>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</si>
  <si>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</si>
  <si>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</si>
  <si>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</si>
  <si>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</si>
  <si>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</si>
  <si>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</si>
  <si>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</si>
  <si>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</si>
  <si>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</si>
  <si>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</si>
  <si>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</si>
  <si>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</si>
  <si>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</si>
  <si>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</si>
  <si>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</si>
  <si>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</si>
  <si>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</si>
  <si>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</si>
  <si>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</si>
  <si>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</si>
  <si>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</si>
  <si>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</si>
  <si>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</si>
  <si>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</si>
  <si>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</si>
  <si>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</si>
  <si>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</si>
  <si>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</si>
  <si>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</si>
  <si>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</si>
  <si>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</si>
  <si>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</si>
  <si>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</si>
  <si>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</si>
  <si>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</si>
  <si>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</si>
  <si>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</si>
  <si>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</si>
  <si>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</si>
  <si>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</si>
  <si>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</si>
  <si>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</si>
  <si>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</si>
  <si>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</si>
  <si>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</si>
  <si>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</si>
  <si>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</si>
  <si>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</si>
  <si>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</si>
  <si>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</si>
  <si>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</si>
  <si>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</si>
  <si>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</si>
  <si>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</si>
  <si>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</si>
  <si>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</si>
  <si>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</si>
  <si>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</si>
  <si>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</si>
  <si>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</si>
  <si>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</si>
  <si>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</si>
  <si>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</si>
  <si>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</si>
  <si>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</si>
  <si>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</si>
  <si>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</si>
  <si>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</si>
  <si>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</si>
  <si>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</si>
  <si>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</si>
  <si>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</si>
  <si>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</si>
  <si>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</si>
  <si>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</si>
  <si>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</si>
  <si>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</si>
  <si>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</si>
  <si>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</si>
  <si>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</si>
  <si>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</si>
  <si>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</si>
  <si>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</si>
  <si>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</si>
  <si>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</si>
  <si>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</si>
  <si>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</si>
  <si>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</si>
  <si>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</si>
  <si>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</si>
  <si>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</si>
  <si>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</si>
  <si>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</si>
  <si>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</si>
  <si>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</si>
  <si>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</si>
  <si>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</si>
  <si>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</si>
  <si>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</si>
  <si>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</si>
  <si>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</si>
  <si>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</si>
  <si>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</si>
  <si>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</si>
  <si>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</si>
  <si>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</si>
  <si>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</si>
  <si>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</si>
  <si>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</si>
  <si>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</si>
  <si>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</si>
  <si>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</si>
  <si>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</si>
  <si>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</si>
  <si>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</si>
  <si>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</si>
  <si>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</si>
  <si>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</si>
  <si>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</si>
  <si>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</si>
  <si>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</si>
  <si>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</si>
  <si>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</si>
  <si>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</si>
  <si>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</si>
  <si>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</si>
  <si>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</si>
  <si>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</si>
  <si>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</si>
  <si>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</si>
  <si>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</si>
  <si>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</si>
  <si>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</si>
  <si>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</si>
  <si>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</si>
  <si>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</si>
  <si>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</si>
  <si>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</si>
  <si>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</si>
  <si>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</si>
  <si>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</si>
  <si>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</si>
  <si>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</si>
  <si>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</si>
  <si>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</si>
  <si>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</si>
  <si>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</si>
  <si>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</si>
  <si>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</si>
  <si>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</si>
  <si>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</si>
  <si>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</si>
  <si>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</si>
  <si>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</si>
  <si>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</si>
  <si>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</si>
  <si>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</si>
  <si>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</si>
  <si>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</si>
  <si>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</si>
  <si>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</si>
  <si>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</si>
  <si>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</si>
  <si>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</si>
  <si>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</si>
  <si>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</si>
  <si>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</si>
  <si>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</si>
  <si>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</si>
  <si>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</si>
  <si>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</si>
  <si>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</si>
  <si>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</si>
  <si>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</si>
  <si>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</si>
  <si>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</si>
  <si>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</si>
  <si>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</si>
  <si>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</si>
  <si>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</si>
  <si>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</si>
  <si>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</si>
  <si>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</si>
  <si>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</si>
  <si>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</si>
  <si>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</si>
  <si>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</si>
  <si>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</si>
  <si>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</si>
  <si>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</si>
  <si>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</si>
  <si>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</si>
  <si>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</si>
  <si>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</si>
  <si>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</si>
  <si>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</si>
  <si>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</si>
  <si>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</si>
  <si>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</si>
  <si>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</si>
  <si>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</si>
  <si>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</si>
  <si>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</si>
  <si>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</si>
  <si>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</si>
  <si>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</si>
  <si>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</si>
  <si>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</si>
  <si>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</si>
  <si>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</si>
  <si>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</si>
  <si>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</si>
  <si>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</si>
  <si>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</si>
  <si>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</si>
  <si>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</si>
  <si>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</si>
  <si>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</si>
  <si>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</si>
  <si>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</si>
  <si>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</si>
  <si>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</si>
  <si>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</si>
  <si>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</si>
  <si>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</si>
  <si>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</si>
  <si>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</si>
  <si>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</si>
  <si>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</si>
  <si>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</si>
  <si>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</si>
  <si>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</si>
  <si>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</si>
  <si>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</si>
  <si>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</si>
  <si>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</si>
  <si>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</si>
  <si>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</si>
  <si>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</si>
  <si>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</si>
  <si>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</si>
  <si>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</si>
  <si>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</si>
  <si>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</si>
  <si>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</si>
  <si>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</si>
  <si>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</si>
  <si>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</si>
  <si>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</si>
  <si>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</si>
  <si>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</si>
  <si>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</si>
  <si>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</si>
  <si>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</si>
  <si>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</si>
  <si>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</si>
  <si>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</si>
  <si>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</si>
  <si>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</si>
  <si>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</si>
  <si>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</si>
  <si>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</si>
  <si>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</si>
  <si>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</si>
  <si>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</si>
  <si>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</si>
  <si>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</si>
  <si>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</si>
  <si>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</si>
  <si>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</si>
  <si>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</si>
  <si>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</si>
  <si>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</si>
  <si>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</si>
  <si>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</si>
  <si>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</si>
  <si>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</si>
  <si>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</si>
  <si>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</si>
  <si>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</si>
  <si>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</si>
  <si>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</si>
  <si>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</si>
  <si>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</si>
  <si>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</si>
  <si>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</si>
  <si>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</si>
  <si>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</si>
  <si>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</si>
  <si>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</si>
  <si>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</si>
  <si>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</si>
  <si>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</si>
  <si>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</si>
  <si>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</si>
  <si>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</si>
  <si>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</si>
  <si>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</si>
  <si>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</si>
  <si>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</si>
  <si>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</si>
  <si>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</si>
  <si>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</si>
  <si>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</si>
  <si>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</si>
  <si>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</si>
  <si>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</si>
  <si>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</si>
  <si>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</si>
  <si>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</si>
  <si>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</si>
  <si>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</si>
  <si>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</si>
  <si>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</si>
  <si>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</si>
  <si>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</si>
  <si>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</si>
  <si>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</si>
  <si>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</si>
  <si>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</si>
  <si>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</si>
  <si>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</si>
  <si>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</si>
  <si>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</si>
  <si>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</si>
  <si>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</si>
  <si>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</si>
  <si>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</si>
  <si>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</si>
  <si>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</si>
  <si>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</si>
  <si>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</si>
  <si>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</si>
  <si>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</si>
  <si>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</si>
  <si>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</si>
  <si>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</si>
  <si>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</si>
  <si>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</si>
  <si>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</si>
  <si>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</si>
  <si>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</si>
  <si>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</si>
  <si>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</si>
  <si>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</si>
  <si>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</si>
  <si>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</si>
  <si>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</si>
  <si>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</si>
  <si>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</si>
  <si>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</si>
  <si>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</si>
  <si>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</si>
  <si>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</si>
  <si>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</si>
  <si>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</si>
  <si>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</si>
  <si>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</si>
  <si>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</si>
  <si>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</si>
  <si>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</si>
  <si>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</si>
  <si>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</si>
  <si>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</si>
  <si>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</si>
  <si>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</si>
  <si>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</si>
  <si>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</si>
  <si>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</si>
  <si>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</si>
  <si>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</si>
  <si>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</si>
  <si>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</si>
  <si>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</si>
  <si>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</si>
  <si>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</si>
  <si>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</si>
  <si>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</si>
  <si>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</si>
  <si>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</si>
  <si>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</si>
  <si>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</si>
  <si>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</si>
  <si>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</si>
  <si>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</si>
  <si>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</si>
  <si>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</si>
  <si>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</si>
  <si>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</si>
  <si>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</si>
  <si>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</si>
  <si>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</si>
  <si>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</si>
  <si>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</si>
  <si>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</si>
  <si>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</si>
  <si>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</si>
  <si>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</si>
  <si>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</si>
  <si>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</si>
  <si>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</si>
  <si>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</si>
  <si>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</si>
  <si>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</si>
  <si>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</si>
  <si>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</si>
  <si>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</si>
  <si>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</si>
  <si>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</si>
  <si>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</si>
  <si>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</si>
  <si>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</si>
  <si>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</si>
  <si>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</si>
  <si>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</si>
  <si>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</si>
  <si>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</si>
  <si>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</si>
  <si>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</si>
  <si>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</si>
  <si>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</si>
  <si>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</si>
  <si>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</si>
  <si>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</si>
  <si>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</si>
  <si>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</si>
  <si>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</si>
  <si>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</si>
  <si>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</si>
  <si>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</si>
  <si>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</si>
  <si>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</si>
  <si>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</si>
  <si>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</si>
  <si>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</si>
  <si>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</si>
  <si>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</si>
  <si>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</si>
  <si>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</si>
  <si>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</si>
  <si>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</si>
  <si>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</si>
  <si>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</si>
  <si>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</si>
  <si>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</si>
  <si>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</si>
  <si>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</si>
  <si>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</si>
  <si>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</si>
  <si>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</si>
  <si>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</si>
  <si>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</si>
  <si>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</si>
  <si>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</si>
  <si>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</si>
  <si>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</si>
  <si>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</si>
  <si>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</si>
  <si>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</si>
  <si>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</si>
  <si>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</si>
  <si>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</si>
  <si>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</si>
  <si>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</si>
  <si>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</si>
  <si>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</si>
  <si>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</si>
  <si>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</si>
  <si>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</si>
  <si>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</si>
  <si>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</si>
  <si>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</si>
  <si>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</si>
  <si>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</si>
  <si>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</si>
  <si>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</si>
  <si>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</si>
  <si>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</si>
  <si>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</si>
  <si>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</si>
  <si>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</si>
  <si>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</si>
  <si>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</si>
  <si>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</si>
  <si>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</si>
  <si>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</si>
  <si>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</si>
  <si>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</si>
  <si>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</si>
  <si>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</si>
  <si>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</si>
  <si>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</si>
  <si>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</si>
  <si>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</si>
  <si>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</si>
  <si>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</si>
  <si>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</si>
  <si>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</si>
  <si>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</si>
  <si>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</si>
  <si>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</si>
  <si>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</si>
  <si>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</si>
  <si>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</si>
  <si>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</si>
  <si>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</si>
  <si>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</si>
  <si>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</si>
  <si>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</si>
  <si>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</si>
  <si>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</si>
  <si>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</si>
  <si>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</si>
  <si>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</si>
  <si>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</si>
  <si>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</si>
  <si>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</si>
  <si>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</si>
  <si>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</si>
  <si>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</si>
  <si>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</si>
  <si>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</si>
  <si>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</si>
  <si>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</si>
  <si>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</si>
  <si>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</si>
  <si>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</si>
  <si>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</si>
  <si>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</si>
  <si>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</si>
  <si>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</si>
  <si>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</si>
  <si>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</si>
  <si>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</si>
  <si>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</si>
  <si>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</si>
  <si>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</si>
  <si>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</si>
  <si>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</si>
  <si>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</si>
  <si>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</si>
  <si>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</si>
  <si>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</si>
  <si>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</si>
  <si>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</si>
  <si>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</si>
  <si>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</si>
  <si>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</si>
  <si>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</si>
  <si>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</si>
  <si>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</si>
  <si>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</si>
  <si>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</si>
  <si>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</si>
  <si>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</si>
  <si>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</si>
  <si>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</si>
  <si>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</si>
  <si>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</si>
  <si>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</si>
  <si>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</si>
  <si>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</si>
  <si>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</si>
  <si>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</si>
  <si>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</si>
  <si>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</si>
  <si>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</si>
  <si>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</si>
  <si>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</si>
  <si>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</si>
  <si>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</si>
  <si>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</si>
  <si>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</si>
  <si>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</si>
  <si>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</si>
  <si>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</si>
  <si>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</si>
  <si>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</si>
  <si>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</si>
  <si>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</si>
  <si>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</si>
  <si>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</si>
  <si>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</si>
  <si>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</si>
  <si>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</si>
  <si>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</si>
  <si>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</si>
  <si>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</si>
  <si>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</si>
  <si>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</si>
  <si>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</si>
  <si>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</si>
  <si>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</si>
  <si>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</si>
  <si>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</si>
  <si>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</si>
  <si>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</si>
  <si>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</si>
  <si>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</si>
  <si>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</si>
  <si>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</si>
  <si>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</si>
  <si>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</si>
  <si>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</si>
  <si>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</si>
  <si>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</si>
  <si>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</si>
  <si>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</si>
  <si>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</si>
  <si>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</si>
  <si>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</si>
  <si>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</si>
  <si>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</si>
  <si>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</si>
  <si>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</si>
  <si>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</si>
  <si>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</si>
  <si>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</si>
  <si>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</si>
  <si>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</si>
  <si>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</si>
  <si>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</si>
  <si>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</si>
  <si>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</si>
  <si>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</si>
  <si>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</si>
  <si>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</si>
  <si>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</si>
  <si>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</si>
  <si>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</si>
  <si>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</si>
  <si>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</si>
  <si>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</si>
  <si>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</si>
  <si>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</si>
  <si>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</si>
  <si>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</si>
  <si>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</si>
  <si>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</si>
  <si>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</si>
  <si>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</si>
  <si>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</si>
  <si>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</si>
  <si>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</si>
  <si>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</si>
  <si>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</si>
  <si>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</si>
  <si>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</si>
  <si>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</si>
  <si>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</si>
  <si>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</si>
  <si>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</si>
  <si>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</si>
  <si>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</si>
  <si>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</si>
  <si>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</si>
  <si>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</si>
  <si>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</si>
  <si>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</si>
  <si>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</si>
  <si>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</si>
  <si>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</si>
  <si>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</si>
  <si>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</si>
  <si>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</si>
  <si>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</si>
  <si>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</si>
  <si>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</si>
  <si>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</si>
  <si>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</si>
  <si>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</si>
  <si>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</si>
  <si>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</si>
  <si>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</si>
  <si>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</si>
  <si>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</si>
  <si>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</si>
  <si>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</si>
  <si>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</si>
  <si>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</si>
  <si>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</si>
  <si>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</si>
  <si>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</si>
  <si>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</si>
  <si>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</si>
  <si>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</si>
  <si>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</si>
  <si>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</si>
  <si>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</si>
  <si>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</si>
  <si>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</si>
  <si>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</si>
  <si>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</si>
  <si>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</si>
  <si>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</si>
  <si>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</si>
  <si>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</si>
  <si>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</si>
  <si>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</si>
  <si>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</si>
  <si>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</si>
  <si>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</si>
  <si>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</si>
  <si>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</si>
  <si>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</si>
  <si>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</si>
  <si>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</si>
  <si>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</si>
  <si>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</si>
  <si>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</si>
  <si>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</si>
  <si>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</si>
  <si>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</si>
  <si>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</si>
  <si>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</si>
  <si>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</si>
  <si>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</si>
  <si>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</si>
  <si>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</si>
  <si>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</si>
  <si>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</si>
  <si>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</si>
  <si>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</si>
  <si>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</si>
  <si>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</si>
  <si>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</si>
  <si>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</si>
  <si>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</si>
  <si>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</si>
  <si>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</si>
  <si>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</si>
  <si>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</si>
  <si>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</si>
  <si>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</si>
  <si>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</si>
  <si>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</si>
  <si>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</si>
  <si>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</si>
  <si>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</si>
  <si>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</si>
  <si>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</si>
  <si>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</si>
  <si>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</si>
  <si>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</si>
  <si>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</si>
  <si>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</si>
  <si>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</si>
  <si>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</si>
  <si>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</si>
  <si>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</si>
  <si>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</si>
  <si>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</si>
  <si>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</si>
  <si>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</si>
  <si>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</si>
  <si>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</si>
  <si>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</si>
  <si>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</si>
  <si>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</si>
  <si>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</si>
  <si>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</si>
  <si>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</si>
  <si>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</si>
  <si>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</si>
  <si>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</si>
  <si>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</si>
  <si>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</si>
  <si>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</si>
  <si>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</si>
  <si>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</si>
  <si>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</si>
  <si>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</si>
  <si>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</si>
  <si>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</si>
  <si>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</si>
  <si>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</si>
  <si>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</si>
  <si>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</si>
  <si>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</si>
  <si>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</si>
  <si>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</si>
  <si>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</si>
  <si>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</si>
  <si>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</si>
  <si>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</si>
  <si>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</si>
  <si>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</si>
  <si>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</si>
  <si>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</si>
  <si>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</si>
  <si>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</si>
  <si>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</si>
  <si>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</si>
  <si>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</si>
  <si>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</si>
  <si>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</si>
  <si>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</si>
  <si>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</si>
  <si>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</si>
  <si>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</si>
  <si>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</si>
  <si>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</si>
  <si>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</si>
  <si>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</si>
  <si>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</si>
  <si>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</si>
  <si>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</si>
  <si>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</si>
  <si>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</si>
  <si>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</si>
  <si>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</si>
  <si>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</si>
  <si>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</si>
  <si>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</si>
  <si>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</si>
  <si>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</si>
  <si>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</si>
  <si>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</si>
  <si>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</si>
  <si>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</si>
  <si>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</si>
  <si>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</si>
  <si>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</si>
  <si>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</si>
  <si>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</si>
  <si>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</si>
  <si>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</si>
  <si>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</si>
  <si>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</si>
  <si>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</si>
  <si>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</si>
  <si>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</si>
  <si>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</si>
  <si>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</si>
  <si>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</si>
  <si>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</si>
  <si>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</si>
  <si>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</si>
  <si>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</si>
  <si>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</si>
  <si>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</si>
  <si>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</si>
  <si>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</si>
  <si>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</si>
  <si>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</si>
  <si>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</si>
  <si>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</si>
  <si>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</si>
  <si>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</si>
  <si>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</si>
  <si>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</si>
  <si>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</si>
  <si>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</si>
  <si>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</si>
  <si>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</si>
  <si>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</si>
  <si>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</si>
  <si>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</si>
  <si>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</si>
  <si>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</si>
  <si>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</si>
  <si>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</si>
  <si>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</si>
  <si>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</si>
  <si>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</si>
  <si>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</si>
  <si>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</si>
  <si>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</si>
  <si>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</si>
  <si>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</si>
  <si>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</si>
  <si>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</si>
  <si>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</si>
  <si>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</si>
  <si>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</si>
  <si>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</si>
  <si>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</si>
  <si>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</si>
  <si>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</si>
  <si>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</si>
  <si>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</si>
  <si>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</si>
  <si>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</si>
  <si>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</si>
  <si>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</si>
  <si>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</si>
  <si>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</si>
  <si>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</si>
  <si>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</si>
  <si>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</si>
  <si>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</si>
  <si>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</si>
  <si>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</si>
  <si>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</si>
  <si>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</si>
  <si>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</si>
  <si>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</si>
  <si>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</si>
  <si>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</si>
  <si>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</si>
  <si>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</si>
  <si>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</si>
  <si>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</si>
  <si>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</si>
  <si>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</si>
  <si>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</si>
  <si>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</si>
  <si>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</si>
  <si>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</si>
  <si>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</si>
  <si>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</si>
  <si>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</si>
  <si>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</si>
  <si>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</si>
  <si>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</si>
  <si>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</si>
  <si>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</si>
  <si>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</si>
  <si>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</si>
  <si>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</si>
  <si>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</si>
  <si>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</si>
  <si>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</si>
  <si>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</si>
  <si>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</si>
  <si>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</si>
  <si>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</si>
  <si>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</si>
  <si>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</si>
  <si>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</si>
  <si>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</si>
  <si>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</si>
  <si>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</si>
  <si>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</si>
  <si>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</si>
  <si>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</si>
  <si>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</si>
  <si>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</si>
  <si>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</si>
  <si>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</si>
  <si>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</si>
  <si>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</si>
  <si>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</si>
  <si>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</si>
  <si>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</si>
  <si>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</si>
  <si>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</si>
  <si>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</si>
  <si>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</si>
  <si>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</si>
  <si>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</si>
  <si>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</si>
  <si>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</si>
  <si>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</si>
  <si>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</si>
  <si>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</si>
  <si>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</si>
  <si>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</si>
  <si>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</si>
  <si>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</si>
  <si>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</si>
  <si>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</si>
  <si>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</si>
  <si>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</si>
  <si>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</si>
  <si>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</si>
  <si>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</si>
  <si>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</si>
  <si>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</si>
  <si>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</si>
  <si>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</si>
  <si>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</si>
  <si>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</si>
  <si>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</si>
  <si>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</si>
  <si>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</si>
  <si>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</si>
  <si>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</si>
  <si>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</si>
  <si>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</si>
  <si>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</si>
  <si>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</si>
  <si>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</si>
  <si>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</si>
  <si>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</si>
  <si>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</si>
  <si>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</si>
  <si>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</si>
  <si>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</si>
  <si>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</si>
  <si>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</si>
  <si>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</si>
  <si>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</si>
  <si>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</si>
  <si>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</si>
  <si>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</si>
  <si>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</si>
  <si>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</si>
  <si>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</si>
  <si>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</si>
  <si>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</si>
  <si>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</si>
  <si>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</si>
  <si>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</si>
  <si>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</si>
  <si>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</si>
  <si>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</si>
  <si>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</si>
  <si>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</si>
  <si>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</si>
  <si>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</si>
  <si>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</si>
  <si>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</si>
  <si>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</si>
  <si>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</si>
  <si>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</si>
  <si>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</si>
  <si>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</si>
  <si>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</si>
  <si>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</si>
  <si>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</si>
  <si>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</si>
  <si>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</si>
  <si>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</si>
  <si>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</si>
  <si>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</si>
  <si>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</si>
  <si>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</si>
  <si>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</si>
  <si>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</si>
  <si>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</si>
  <si>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</si>
  <si>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</si>
  <si>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</si>
  <si>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</si>
  <si>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</si>
  <si>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</si>
  <si>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</si>
  <si>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</si>
  <si>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</si>
  <si>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</si>
  <si>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</si>
  <si>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</si>
  <si>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</si>
  <si>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</si>
  <si>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</si>
  <si>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</si>
  <si>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</si>
  <si>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</si>
  <si>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</si>
  <si>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</si>
  <si>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</si>
  <si>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</si>
  <si>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</si>
  <si>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</si>
  <si>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</si>
  <si>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</si>
  <si>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</si>
  <si>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</si>
  <si>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</si>
  <si>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</si>
  <si>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</si>
  <si>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</si>
  <si>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</si>
  <si>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</si>
  <si>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</si>
  <si>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</si>
  <si>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</si>
  <si>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</si>
  <si>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</si>
  <si>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</si>
  <si>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</si>
  <si>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</si>
  <si>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</si>
  <si>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</si>
  <si>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</si>
  <si>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</si>
  <si>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</si>
  <si>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</si>
  <si>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</si>
  <si>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</si>
  <si>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</si>
  <si>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</si>
  <si>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</si>
  <si>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</si>
  <si>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</si>
  <si>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</si>
  <si>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</si>
  <si>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</si>
  <si>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</si>
  <si>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</si>
  <si>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</si>
  <si>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</si>
  <si>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</si>
  <si>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</si>
  <si>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</si>
  <si>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</si>
  <si>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</si>
  <si>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</si>
  <si>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</si>
  <si>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</si>
  <si>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</si>
  <si>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</si>
  <si>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</si>
  <si>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</si>
  <si>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</si>
  <si>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</si>
  <si>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</si>
  <si>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</si>
  <si>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</si>
  <si>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</si>
  <si>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</si>
  <si>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</si>
  <si>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</si>
  <si>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</si>
  <si>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</si>
  <si>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</si>
  <si>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</si>
  <si>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</si>
  <si>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</si>
  <si>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</si>
  <si>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</si>
  <si>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</si>
  <si>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</si>
  <si>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</si>
  <si>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</si>
  <si>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</si>
  <si>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</si>
  <si>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</si>
  <si>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</si>
  <si>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</si>
  <si>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</si>
  <si>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</si>
  <si>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</si>
  <si>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</si>
  <si>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</si>
  <si>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</si>
  <si>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</si>
  <si>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</si>
  <si>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</si>
  <si>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</si>
  <si>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</si>
  <si>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</si>
  <si>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</si>
  <si>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</si>
  <si>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</si>
  <si>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</si>
  <si>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</si>
  <si>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</si>
  <si>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</si>
  <si>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</si>
  <si>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</si>
  <si>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</si>
  <si>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</si>
  <si>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</si>
  <si>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</si>
  <si>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</si>
  <si>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</si>
  <si>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</si>
  <si>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</si>
  <si>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</si>
  <si>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</si>
  <si>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</si>
  <si>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</si>
  <si>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</si>
  <si>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</si>
  <si>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</si>
  <si>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</si>
  <si>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</si>
  <si>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</si>
  <si>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</si>
  <si>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</si>
  <si>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</si>
  <si>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</si>
  <si>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</si>
  <si>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</si>
  <si>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</si>
  <si>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</si>
  <si>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</si>
  <si>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</si>
  <si>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</si>
  <si>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</si>
  <si>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</si>
  <si>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</si>
  <si>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</si>
  <si>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</si>
  <si>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</si>
  <si>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</si>
  <si>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</si>
  <si>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</si>
  <si>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</si>
  <si>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</si>
  <si>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</si>
  <si>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</si>
  <si>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</si>
  <si>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</si>
  <si>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</si>
  <si>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</si>
  <si>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</si>
  <si>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</si>
  <si>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</si>
  <si>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</si>
  <si>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</si>
  <si>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</si>
  <si>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</si>
  <si>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</si>
  <si>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</si>
  <si>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</si>
  <si>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</si>
  <si>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</si>
  <si>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</si>
  <si>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</si>
  <si>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</si>
  <si>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</si>
  <si>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</si>
  <si>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</si>
  <si>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</si>
  <si>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</si>
  <si>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</si>
  <si>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</si>
  <si>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</si>
  <si>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</si>
  <si>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</si>
  <si>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</si>
  <si>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</si>
  <si>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</si>
  <si>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</si>
  <si>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</si>
  <si>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</si>
  <si>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</si>
  <si>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</si>
  <si>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</si>
  <si>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</si>
  <si>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</si>
  <si>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</si>
  <si>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</si>
  <si>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</si>
  <si>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</si>
  <si>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</si>
  <si>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</si>
  <si>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</si>
  <si>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</si>
  <si>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</si>
  <si>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</si>
  <si>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</si>
  <si>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</si>
  <si>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</si>
  <si>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</si>
  <si>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</si>
  <si>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</si>
  <si>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</si>
  <si>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</si>
  <si>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</si>
  <si>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</si>
  <si>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</si>
  <si>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</si>
  <si>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</si>
  <si>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</si>
  <si>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</si>
  <si>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</si>
  <si>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</si>
  <si>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</si>
  <si>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</si>
  <si>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</si>
  <si>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</si>
  <si>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</si>
  <si>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</si>
  <si>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</si>
  <si>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</si>
  <si>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</si>
  <si>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</si>
  <si>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</si>
  <si>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</si>
  <si>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</si>
  <si>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</si>
  <si>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</si>
  <si>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</si>
  <si>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</si>
  <si>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</si>
  <si>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</si>
  <si>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</si>
  <si>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</si>
  <si>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</si>
  <si>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</si>
  <si>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</si>
  <si>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</si>
  <si>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</si>
  <si>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</si>
  <si>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</si>
  <si>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</si>
  <si>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</si>
  <si>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</si>
  <si>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</si>
  <si>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</si>
  <si>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</si>
  <si>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</si>
  <si>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</si>
  <si>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</si>
  <si>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</si>
  <si>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</si>
  <si>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</si>
  <si>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</si>
  <si>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</si>
  <si>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</si>
  <si>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</si>
  <si>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</si>
  <si>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</si>
  <si>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</si>
  <si>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</si>
  <si>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</si>
  <si>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</si>
  <si>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</si>
  <si>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</si>
  <si>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</si>
  <si>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</si>
  <si>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</si>
  <si>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</si>
  <si>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</si>
  <si>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</si>
  <si>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</si>
  <si>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</si>
  <si>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</si>
  <si>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</si>
  <si>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</si>
  <si>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</si>
  <si>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</si>
  <si>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</si>
  <si>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</si>
  <si>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</si>
  <si>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</si>
  <si>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</si>
  <si>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</si>
  <si>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</si>
  <si>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</si>
  <si>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</si>
  <si>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</si>
  <si>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</si>
  <si>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</si>
  <si>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</si>
  <si>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</si>
  <si>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</si>
  <si>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</si>
  <si>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</si>
  <si>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</si>
  <si>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</si>
  <si>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</si>
  <si>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</si>
  <si>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</si>
  <si>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</si>
  <si>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</si>
  <si>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</si>
  <si>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</si>
  <si>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</si>
  <si>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</si>
  <si>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</si>
  <si>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</si>
  <si>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</si>
  <si>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</si>
  <si>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</si>
  <si>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</si>
  <si>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</si>
  <si>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</si>
  <si>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</si>
  <si>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</si>
  <si>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</si>
  <si>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</si>
  <si>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</si>
  <si>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</si>
  <si>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</si>
  <si>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</si>
  <si>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</si>
  <si>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</si>
  <si>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</si>
  <si>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</si>
  <si>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</si>
  <si>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</si>
  <si>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</si>
  <si>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</si>
  <si>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</si>
  <si>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</si>
  <si>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</si>
  <si>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</si>
  <si>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</si>
  <si>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</si>
  <si>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</si>
  <si>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</si>
  <si>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</si>
  <si>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</si>
  <si>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</si>
  <si>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</si>
  <si>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</si>
  <si>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</si>
  <si>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</si>
  <si>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</si>
  <si>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</si>
  <si>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</si>
  <si>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</si>
  <si>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</si>
  <si>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</si>
  <si>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</si>
  <si>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</si>
  <si>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</si>
  <si>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</si>
  <si>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</si>
  <si>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</si>
  <si>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</si>
  <si>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</si>
  <si>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</si>
  <si>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</si>
  <si>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</si>
  <si>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</si>
  <si>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</si>
  <si>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</si>
  <si>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</si>
  <si>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</si>
  <si>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</si>
  <si>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</si>
  <si>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</si>
  <si>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</si>
  <si>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</si>
  <si>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</si>
  <si>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</si>
  <si>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</si>
  <si>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</si>
  <si>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</si>
  <si>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</si>
  <si>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</si>
  <si>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</si>
  <si>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</si>
  <si>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</si>
  <si>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</si>
  <si>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</si>
  <si>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</si>
  <si>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</si>
  <si>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</si>
  <si>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</si>
  <si>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</si>
  <si>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</si>
  <si>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</si>
  <si>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</si>
  <si>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</si>
  <si>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</si>
  <si>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</si>
  <si>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</si>
  <si>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</si>
  <si>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</si>
  <si>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</si>
  <si>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</si>
  <si>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</si>
  <si>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</si>
  <si>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</si>
  <si>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</si>
  <si>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</si>
  <si>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</si>
  <si>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</si>
  <si>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</si>
  <si>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</si>
  <si>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</si>
  <si>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</si>
  <si>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</si>
  <si>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</si>
  <si>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</si>
  <si>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</si>
  <si>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</si>
  <si>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</si>
  <si>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</si>
  <si>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</si>
  <si>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</si>
  <si>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</si>
  <si>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</si>
  <si>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</si>
  <si>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</si>
  <si>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</si>
  <si>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</si>
  <si>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</si>
  <si>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</si>
  <si>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</si>
  <si>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</si>
  <si>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</si>
  <si>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</si>
  <si>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</si>
  <si>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</si>
  <si>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</si>
  <si>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</si>
  <si>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</si>
  <si>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</si>
  <si>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</si>
  <si>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</si>
  <si>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</si>
  <si>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</si>
  <si>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</si>
  <si>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</si>
  <si>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</si>
  <si>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</si>
  <si>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</si>
  <si>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</si>
  <si>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</si>
  <si>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</si>
  <si>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</si>
  <si>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</si>
  <si>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</si>
  <si>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</si>
  <si>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</si>
  <si>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</si>
  <si>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</si>
  <si>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</si>
  <si>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</si>
  <si>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</si>
  <si>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</si>
  <si>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</si>
  <si>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</si>
  <si>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</si>
  <si>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</si>
  <si>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</si>
  <si>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</si>
  <si>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</si>
  <si>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</si>
  <si>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</si>
  <si>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</si>
  <si>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</si>
  <si>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</si>
  <si>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</si>
  <si>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</si>
  <si>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</si>
  <si>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</si>
  <si>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</si>
  <si>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</si>
  <si>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</si>
  <si>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</si>
  <si>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</si>
  <si>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</si>
  <si>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</si>
  <si>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</si>
  <si>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</si>
  <si>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</si>
  <si>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</si>
  <si>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</si>
  <si>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</si>
  <si>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</si>
  <si>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</si>
  <si>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</si>
  <si>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</si>
  <si>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</si>
  <si>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</si>
  <si>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</si>
  <si>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</si>
  <si>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</si>
  <si>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</si>
  <si>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</si>
  <si>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</si>
  <si>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</si>
  <si>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</si>
  <si>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</si>
  <si>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</si>
  <si>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</si>
  <si>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</si>
  <si>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</si>
  <si>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</si>
  <si>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</si>
  <si>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</si>
  <si>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</si>
  <si>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</si>
  <si>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</si>
  <si>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</si>
  <si>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</si>
  <si>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</si>
  <si>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</si>
  <si>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</si>
  <si>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</si>
  <si>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</si>
  <si>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</si>
  <si>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</si>
  <si>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</si>
  <si>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</si>
  <si>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</si>
  <si>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</si>
  <si>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</si>
  <si>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</si>
  <si>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</si>
  <si>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</si>
  <si>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</si>
  <si>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</si>
  <si>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</si>
  <si>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</si>
  <si>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</si>
  <si>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</si>
  <si>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</si>
  <si>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</si>
  <si>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</si>
  <si>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</si>
  <si>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</si>
  <si>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</si>
  <si>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</si>
  <si>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</si>
  <si>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</si>
  <si>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</si>
  <si>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</si>
  <si>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</si>
  <si>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</si>
  <si>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</si>
  <si>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</si>
  <si>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</si>
  <si>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</si>
  <si>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</si>
  <si>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</si>
  <si>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</si>
  <si>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</si>
  <si>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</si>
  <si>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</si>
  <si>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</si>
  <si>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</si>
  <si>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</si>
  <si>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</si>
  <si>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</si>
  <si>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</si>
  <si>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</si>
  <si>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</si>
  <si>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</si>
  <si>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</si>
  <si>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</si>
  <si>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</si>
  <si>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</si>
  <si>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</si>
  <si>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</si>
  <si>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</si>
  <si>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</si>
  <si>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</si>
  <si>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</si>
  <si>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</si>
  <si>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</si>
  <si>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</si>
  <si>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</si>
  <si>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</si>
  <si>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</si>
  <si>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</si>
  <si>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</si>
  <si>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</si>
  <si>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</si>
  <si>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</si>
  <si>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</si>
  <si>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</si>
  <si>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</si>
  <si>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</si>
  <si>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</si>
  <si>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</si>
  <si>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</si>
  <si>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</si>
  <si>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</si>
  <si>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</si>
  <si>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</si>
  <si>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</si>
  <si>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</si>
  <si>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</si>
  <si>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</si>
  <si>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</si>
  <si>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</si>
  <si>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</si>
  <si>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</si>
  <si>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</si>
  <si>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</si>
  <si>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</si>
  <si>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</si>
  <si>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</si>
  <si>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</si>
  <si>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</si>
  <si>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</si>
  <si>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</si>
  <si>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</si>
  <si>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</si>
  <si>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</si>
  <si>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</si>
  <si>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</si>
  <si>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</si>
  <si>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</si>
  <si>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</si>
  <si>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</si>
  <si>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</si>
  <si>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</si>
  <si>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</si>
  <si>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</si>
  <si>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</si>
  <si>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</si>
  <si>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</si>
  <si>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</si>
  <si>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</si>
  <si>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</si>
  <si>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</si>
  <si>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</si>
  <si>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</si>
  <si>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</si>
  <si>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</si>
  <si>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</si>
  <si>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</si>
  <si>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</si>
  <si>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</si>
  <si>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</si>
  <si>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</si>
  <si>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</si>
  <si>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</si>
  <si>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</si>
  <si>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</si>
  <si>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</si>
  <si>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</si>
  <si>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</si>
  <si>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</si>
  <si>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</si>
  <si>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</si>
  <si>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</si>
  <si>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</si>
  <si>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</si>
  <si>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</si>
  <si>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</si>
  <si>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</si>
  <si>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</si>
  <si>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</si>
  <si>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</si>
  <si>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</si>
  <si>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</si>
  <si>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</si>
  <si>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</si>
  <si>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</si>
  <si>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</si>
  <si>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</si>
  <si>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</si>
  <si>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</si>
  <si>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</si>
  <si>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</si>
  <si>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</si>
  <si>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</si>
  <si>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</si>
  <si>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</si>
  <si>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</si>
  <si>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</si>
  <si>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</si>
  <si>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</si>
  <si>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</si>
  <si>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</si>
  <si>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</si>
  <si>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</si>
  <si>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</si>
  <si>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</si>
  <si>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</si>
  <si>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</si>
  <si>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</si>
  <si>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</si>
  <si>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</si>
  <si>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</si>
  <si>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</si>
  <si>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</si>
  <si>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</si>
  <si>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</si>
  <si>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</si>
  <si>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</si>
  <si>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</si>
  <si>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</si>
  <si>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</si>
  <si>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</si>
  <si>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</si>
  <si>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</si>
  <si>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</si>
  <si>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</si>
  <si>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</si>
  <si>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</si>
  <si>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</si>
  <si>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</si>
  <si>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</si>
  <si>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</si>
  <si>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</si>
  <si>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</si>
  <si>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</si>
  <si>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</si>
  <si>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</si>
  <si>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</si>
  <si>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</si>
  <si>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</si>
  <si>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</si>
  <si>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</si>
  <si>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</si>
  <si>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</si>
  <si>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</si>
  <si>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</si>
  <si>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</si>
  <si>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</si>
  <si>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</si>
  <si>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</si>
  <si>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</si>
  <si>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</si>
  <si>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</si>
  <si>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</si>
  <si>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</si>
  <si>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</si>
  <si>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</si>
  <si>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</si>
  <si>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</si>
  <si>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</si>
  <si>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</si>
  <si>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</si>
  <si>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</si>
  <si>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</si>
  <si>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</si>
  <si>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</si>
  <si>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</si>
  <si>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</si>
  <si>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</si>
  <si>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</si>
  <si>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</si>
  <si>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</si>
  <si>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</si>
  <si>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</si>
  <si>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</si>
  <si>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</si>
  <si>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</si>
  <si>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</si>
  <si>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</si>
  <si>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</si>
  <si>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</si>
  <si>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</si>
  <si>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</si>
  <si>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</si>
  <si>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</si>
  <si>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</si>
  <si>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</si>
  <si>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</si>
  <si>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</si>
  <si>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</si>
  <si>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</si>
  <si>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</si>
  <si>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</si>
  <si>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</si>
  <si>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</si>
  <si>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</si>
  <si>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</si>
  <si>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</si>
  <si>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</si>
  <si>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</si>
  <si>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</si>
  <si>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</si>
  <si>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</si>
  <si>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</si>
  <si>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</si>
  <si>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</si>
  <si>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</si>
  <si>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</si>
  <si>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</si>
  <si>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</si>
  <si>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</si>
  <si>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</si>
  <si>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</si>
  <si>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</si>
  <si>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</si>
  <si>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</si>
  <si>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</si>
  <si>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</si>
  <si>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</si>
  <si>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</si>
  <si>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</si>
  <si>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</si>
  <si>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</si>
  <si>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</si>
  <si>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</si>
  <si>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</si>
  <si>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</si>
  <si>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</si>
  <si>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</si>
  <si>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</si>
  <si>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</si>
  <si>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</si>
  <si>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</si>
  <si>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</si>
  <si>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</si>
  <si>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</si>
  <si>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</si>
  <si>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</si>
  <si>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</si>
  <si>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</si>
  <si>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</si>
  <si>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</si>
  <si>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</si>
  <si>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</si>
  <si>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</si>
  <si>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</si>
  <si>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</si>
  <si>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</si>
  <si>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</si>
  <si>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</si>
  <si>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</si>
  <si>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</si>
  <si>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</si>
  <si>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</si>
  <si>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</si>
  <si>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</si>
  <si>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</si>
  <si>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</si>
  <si>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</si>
  <si>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</si>
  <si>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</si>
  <si>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</si>
  <si>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</si>
  <si>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</si>
  <si>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</si>
  <si>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</si>
  <si>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</si>
  <si>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</si>
  <si>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</si>
  <si>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</si>
  <si>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</si>
  <si>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</si>
  <si>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</si>
  <si>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</si>
  <si>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</si>
  <si>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</si>
  <si>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</si>
  <si>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</si>
  <si>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</si>
  <si>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</si>
  <si>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</si>
  <si>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</si>
  <si>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</si>
  <si>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</si>
  <si>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</si>
  <si>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</si>
  <si>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</si>
  <si>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</si>
  <si>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</si>
  <si>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</si>
  <si>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</si>
  <si>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</si>
  <si>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</si>
  <si>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</si>
  <si>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</si>
  <si>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</si>
  <si>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</si>
  <si>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</si>
  <si>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</si>
  <si>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</si>
  <si>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</si>
  <si>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</si>
  <si>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</si>
  <si>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</si>
  <si>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</si>
  <si>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</si>
  <si>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</si>
  <si>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</si>
  <si>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</si>
  <si>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</si>
  <si>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</si>
  <si>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</si>
  <si>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</si>
  <si>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</si>
  <si>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</si>
  <si>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</si>
  <si>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</si>
  <si>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</si>
  <si>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</si>
  <si>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</si>
  <si>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</si>
  <si>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</si>
  <si>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</si>
  <si>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</si>
  <si>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</si>
  <si>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</si>
  <si>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</si>
  <si>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</si>
  <si>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</si>
  <si>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</si>
  <si>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</si>
  <si>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</si>
  <si>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</si>
  <si>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</si>
  <si>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</si>
  <si>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</si>
  <si>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</si>
  <si>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</si>
  <si>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</si>
  <si>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</si>
  <si>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</si>
  <si>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</si>
  <si>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</si>
  <si>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</si>
  <si>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</si>
  <si>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</si>
  <si>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</si>
  <si>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</si>
  <si>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</si>
  <si>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</si>
  <si>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</si>
  <si>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</si>
  <si>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</si>
  <si>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</si>
  <si>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</si>
  <si>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</si>
  <si>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</si>
  <si>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</si>
  <si>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</si>
  <si>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</si>
  <si>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</si>
  <si>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</si>
  <si>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</si>
  <si>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</si>
  <si>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</si>
  <si>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</si>
  <si>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</si>
  <si>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</si>
  <si>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</si>
  <si>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</si>
  <si>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</si>
  <si>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</si>
  <si>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</si>
  <si>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</si>
  <si>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</si>
  <si>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</si>
  <si>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</si>
  <si>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</si>
  <si>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</si>
  <si>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</si>
  <si>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</si>
  <si>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</si>
  <si>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</si>
  <si>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</si>
  <si>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</si>
  <si>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</si>
  <si>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</si>
  <si>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</si>
  <si>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</si>
  <si>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</si>
  <si>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</si>
  <si>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</si>
  <si>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</si>
  <si>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</si>
  <si>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</si>
  <si>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</si>
  <si>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</si>
  <si>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</si>
  <si>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</si>
  <si>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</si>
  <si>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</si>
  <si>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</si>
  <si>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</si>
  <si>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</si>
  <si>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</si>
  <si>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</si>
  <si>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</si>
  <si>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</si>
  <si>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</si>
  <si>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</si>
  <si>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</si>
  <si>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</si>
  <si>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</si>
  <si>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</si>
  <si>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</si>
  <si>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</si>
  <si>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</si>
  <si>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</si>
  <si>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</si>
  <si>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</si>
  <si>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</si>
  <si>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</si>
  <si>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</si>
  <si>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</si>
  <si>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</si>
  <si>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</si>
  <si>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</si>
  <si>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</si>
  <si>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</si>
  <si>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</si>
  <si>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</si>
  <si>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</si>
  <si>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</si>
  <si>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</si>
  <si>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</si>
  <si>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</si>
  <si>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</si>
  <si>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</si>
  <si>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</si>
  <si>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</si>
  <si>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</si>
  <si>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</si>
  <si>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</si>
  <si>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</si>
  <si>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</si>
  <si>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</si>
  <si>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</si>
  <si>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</si>
  <si>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</si>
  <si>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</si>
  <si>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</si>
  <si>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</si>
  <si>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</si>
  <si>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</si>
  <si>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</si>
  <si>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</si>
  <si>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</si>
  <si>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</si>
  <si>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</si>
  <si>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</si>
  <si>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</si>
  <si>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</si>
  <si>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</si>
  <si>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</si>
  <si>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</si>
  <si>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</si>
  <si>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</si>
  <si>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</si>
  <si>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</si>
  <si>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</si>
  <si>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</si>
  <si>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</si>
  <si>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</si>
  <si>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</si>
  <si>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</si>
  <si>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</si>
  <si>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</si>
  <si>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</si>
  <si>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</si>
  <si>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</si>
  <si>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</si>
  <si>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</si>
  <si>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</si>
  <si>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</si>
  <si>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</si>
  <si>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</si>
  <si>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</si>
  <si>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</si>
  <si>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</si>
  <si>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</si>
  <si>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</si>
  <si>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</si>
  <si>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</si>
  <si>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</si>
  <si>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</si>
  <si>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</si>
  <si>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</si>
  <si>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</si>
  <si>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</si>
  <si>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</si>
  <si>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</si>
  <si>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</si>
  <si>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</si>
  <si>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</si>
  <si>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</si>
  <si>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</si>
  <si>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</si>
  <si>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</si>
  <si>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</si>
  <si>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</si>
  <si>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</si>
  <si>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</si>
  <si>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</si>
  <si>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</si>
  <si>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</si>
  <si>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</si>
  <si>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</si>
  <si>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</si>
  <si>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</si>
  <si>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</si>
  <si>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</si>
  <si>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</si>
  <si>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</si>
  <si>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</si>
  <si>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</si>
  <si>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</si>
  <si>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</si>
  <si>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</si>
  <si>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</si>
  <si>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</si>
  <si>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</si>
  <si>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</si>
  <si>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</si>
  <si>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</si>
  <si>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</si>
  <si>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</si>
  <si>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</si>
  <si>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</si>
  <si>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</si>
  <si>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</si>
  <si>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</si>
  <si>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</si>
  <si>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</si>
  <si>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</si>
  <si>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</si>
  <si>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</si>
  <si>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</si>
  <si>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</si>
  <si>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</si>
  <si>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</si>
  <si>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</si>
  <si>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</si>
  <si>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</si>
  <si>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</si>
  <si>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</si>
  <si>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</si>
  <si>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</si>
  <si>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</si>
  <si>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</si>
  <si>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</si>
  <si>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</si>
  <si>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</si>
  <si>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</si>
  <si>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</si>
  <si>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</si>
  <si>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</si>
  <si>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</si>
  <si>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</si>
  <si>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</si>
  <si>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</si>
  <si>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</si>
  <si>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</si>
  <si>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</si>
  <si>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</si>
  <si>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</si>
  <si>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</si>
  <si>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</si>
  <si>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</si>
  <si>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</si>
  <si>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</si>
  <si>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</si>
  <si>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</si>
  <si>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</si>
  <si>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</si>
  <si>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</si>
  <si>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</si>
  <si>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</si>
  <si>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</si>
  <si>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</si>
  <si>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</si>
  <si>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</si>
  <si>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</si>
  <si>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</si>
  <si>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</si>
  <si>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</si>
  <si>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</si>
  <si>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</si>
  <si>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</si>
  <si>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</si>
  <si>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</si>
  <si>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</si>
  <si>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</si>
  <si>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</si>
  <si>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</si>
  <si>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</si>
  <si>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</si>
  <si>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</si>
  <si>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</si>
  <si>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</si>
  <si>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</si>
  <si>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</si>
  <si>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</si>
  <si>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</si>
  <si>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</si>
  <si>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</si>
  <si>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</si>
  <si>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</si>
  <si>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</si>
  <si>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</si>
  <si>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</si>
  <si>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</si>
  <si>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</si>
  <si>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</si>
  <si>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</si>
  <si>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</si>
  <si>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</si>
  <si>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</si>
  <si>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</si>
  <si>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</si>
  <si>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</si>
  <si>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</si>
  <si>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</si>
  <si>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</si>
  <si>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</si>
  <si>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</si>
  <si>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</si>
  <si>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</si>
  <si>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</si>
  <si>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</si>
  <si>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</si>
  <si>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</si>
  <si>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</si>
  <si>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</si>
  <si>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</si>
  <si>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</si>
  <si>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</si>
  <si>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</si>
  <si>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</si>
  <si>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</si>
  <si>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</si>
  <si>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</si>
  <si>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</si>
  <si>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</si>
  <si>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</si>
  <si>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</si>
  <si>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</si>
  <si>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</si>
  <si>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</si>
  <si>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</si>
  <si>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</si>
  <si>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</si>
  <si>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</si>
  <si>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</si>
  <si>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</si>
  <si>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</si>
  <si>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</si>
  <si>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</si>
  <si>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</si>
  <si>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</si>
  <si>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</si>
  <si>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</si>
  <si>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</si>
  <si>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</si>
  <si>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</si>
  <si>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</si>
  <si>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</si>
  <si>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</si>
  <si>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</si>
  <si>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</si>
  <si>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</si>
  <si>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</si>
  <si>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</si>
  <si>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</si>
  <si>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</si>
  <si>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</si>
  <si>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</si>
  <si>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</si>
  <si>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</si>
  <si>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</si>
  <si>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</si>
  <si>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</si>
  <si>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</si>
  <si>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</si>
  <si>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</si>
  <si>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</si>
  <si>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</si>
  <si>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</si>
  <si>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</si>
  <si>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</si>
  <si>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</si>
  <si>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</si>
  <si>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</si>
  <si>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</si>
  <si>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</si>
  <si>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</si>
  <si>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</si>
  <si>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</si>
  <si>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</si>
  <si>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</si>
  <si>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</si>
  <si>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</si>
  <si>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</si>
  <si>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</si>
  <si>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</si>
  <si>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</si>
  <si>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</si>
  <si>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</si>
  <si>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</si>
  <si>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</si>
  <si>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</si>
  <si>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</si>
  <si>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</si>
  <si>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</si>
  <si>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</si>
  <si>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</si>
  <si>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</si>
  <si>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</si>
  <si>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</si>
  <si>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</si>
  <si>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</si>
  <si>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</si>
  <si>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</si>
  <si>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</si>
  <si>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</si>
  <si>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</si>
  <si>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</si>
  <si>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</si>
  <si>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</si>
  <si>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</si>
  <si>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</si>
  <si>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</si>
  <si>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</si>
  <si>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</si>
  <si>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</si>
  <si>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</si>
  <si>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</si>
  <si>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</si>
  <si>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</si>
  <si>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</si>
  <si>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</si>
  <si>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</si>
  <si>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</si>
  <si>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</si>
  <si>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</si>
  <si>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</si>
  <si>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</si>
  <si>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</si>
  <si>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</si>
  <si>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</si>
  <si>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</si>
  <si>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</si>
  <si>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</si>
  <si>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</si>
  <si>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</si>
  <si>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</si>
  <si>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</si>
  <si>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</si>
  <si>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</si>
  <si>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</si>
  <si>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</si>
  <si>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</si>
  <si>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</si>
  <si>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</si>
  <si>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</si>
  <si>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</si>
  <si>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</si>
  <si>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</si>
  <si>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</si>
  <si>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</si>
  <si>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</si>
  <si>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</si>
  <si>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</si>
  <si>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</si>
  <si>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</si>
  <si>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</si>
  <si>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</si>
  <si>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</si>
  <si>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</si>
  <si>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</si>
  <si>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</si>
  <si>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</si>
  <si>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</si>
  <si>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</si>
  <si>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</si>
  <si>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</si>
  <si>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</si>
  <si>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</si>
  <si>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</si>
  <si>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</si>
  <si>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</si>
  <si>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</si>
  <si>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</si>
  <si>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</si>
  <si>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</si>
  <si>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</si>
  <si>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</si>
  <si>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</si>
  <si>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</si>
  <si>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</si>
  <si>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</si>
  <si>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</si>
  <si>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</si>
  <si>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</si>
  <si>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</si>
  <si>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</si>
  <si>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</si>
  <si>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</si>
  <si>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</si>
  <si>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</si>
  <si>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</si>
  <si>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</si>
  <si>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</si>
  <si>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</si>
  <si>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</si>
  <si>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</si>
  <si>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</si>
  <si>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</si>
  <si>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</si>
  <si>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</si>
  <si>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</si>
  <si>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</si>
  <si>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</si>
  <si>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</si>
  <si>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</si>
  <si>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</si>
  <si>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</si>
  <si>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</si>
  <si>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</si>
  <si>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</si>
  <si>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</si>
  <si>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</si>
  <si>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</si>
  <si>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</si>
  <si>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</si>
  <si>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</si>
  <si>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</si>
  <si>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</si>
  <si>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</si>
  <si>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</si>
  <si>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</si>
  <si>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</si>
  <si>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</si>
  <si>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</si>
  <si>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</si>
  <si>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</si>
  <si>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</si>
  <si>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</si>
  <si>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</si>
  <si>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</si>
  <si>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</si>
  <si>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</si>
  <si>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</si>
  <si>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</si>
  <si>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</si>
  <si>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</si>
  <si>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</si>
  <si>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</si>
  <si>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</si>
  <si>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</si>
  <si>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</si>
  <si>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</si>
  <si>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</si>
  <si>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</si>
  <si>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</si>
  <si>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</si>
  <si>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</si>
  <si>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</si>
  <si>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</si>
  <si>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</si>
  <si>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</si>
  <si>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</si>
  <si>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</si>
  <si>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</si>
  <si>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</si>
  <si>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</si>
  <si>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</si>
  <si>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</si>
  <si>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</si>
  <si>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</si>
  <si>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</si>
  <si>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</si>
  <si>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</si>
  <si>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</si>
  <si>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</si>
  <si>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</si>
  <si>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</si>
  <si>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</si>
  <si>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</si>
  <si>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</si>
  <si>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</si>
  <si>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</si>
  <si>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</si>
  <si>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</si>
  <si>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</si>
  <si>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</si>
  <si>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</si>
  <si>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</si>
  <si>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</si>
  <si>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</si>
  <si>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</si>
  <si>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</si>
  <si>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</si>
  <si>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</si>
  <si>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</si>
  <si>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</si>
  <si>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</si>
  <si>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</si>
  <si>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</si>
  <si>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</si>
  <si>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</si>
  <si>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</si>
  <si>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</si>
  <si>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</si>
  <si>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</si>
  <si>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</si>
  <si>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</si>
  <si>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</si>
  <si>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</si>
  <si>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</si>
  <si>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</si>
  <si>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</si>
  <si>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</si>
  <si>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</si>
  <si>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</si>
  <si>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</si>
  <si>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</si>
  <si>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</si>
  <si>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</si>
  <si>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</si>
  <si>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</si>
  <si>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</si>
  <si>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</si>
  <si>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</si>
  <si>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</si>
  <si>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</si>
  <si>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</si>
  <si>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</si>
  <si>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</si>
  <si>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</si>
  <si>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</si>
  <si>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</si>
  <si>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</si>
  <si>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</si>
  <si>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</si>
  <si>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</si>
  <si>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</si>
  <si>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</si>
  <si>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</si>
  <si>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</si>
  <si>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</si>
  <si>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</si>
  <si>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</si>
  <si>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</si>
  <si>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</si>
  <si>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</si>
  <si>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</si>
  <si>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</si>
  <si>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</si>
  <si>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</si>
  <si>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</si>
  <si>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</si>
  <si>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</si>
  <si>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</si>
  <si>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</si>
  <si>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</si>
  <si>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</si>
  <si>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</si>
  <si>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</si>
  <si>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</si>
  <si>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</si>
  <si>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</si>
  <si>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</si>
  <si>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</si>
  <si>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</si>
  <si>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</si>
  <si>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</si>
  <si>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</si>
  <si>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</si>
  <si>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</si>
  <si>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</si>
  <si>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</si>
  <si>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</si>
  <si>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</si>
  <si>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</si>
  <si>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</si>
  <si>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</si>
  <si>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</si>
  <si>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</si>
  <si>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</si>
  <si>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</si>
  <si>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</si>
  <si>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</si>
  <si>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</si>
  <si>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</si>
  <si>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</si>
  <si>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</si>
  <si>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</si>
  <si>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</si>
  <si>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</si>
  <si>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</si>
  <si>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</si>
  <si>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</si>
  <si>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</si>
  <si>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</si>
  <si>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</si>
  <si>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</si>
  <si>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</si>
  <si>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</si>
  <si>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</si>
  <si>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</si>
  <si>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</si>
  <si>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</si>
  <si>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</si>
  <si>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</si>
  <si>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</si>
  <si>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</si>
  <si>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</si>
  <si>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</si>
  <si>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</si>
  <si>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</si>
  <si>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</si>
  <si>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</si>
  <si>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</si>
  <si>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</si>
  <si>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</si>
  <si>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</si>
  <si>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</si>
  <si>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</si>
  <si>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</si>
  <si>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</si>
  <si>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</si>
  <si>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</si>
  <si>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</si>
  <si>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</si>
  <si>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</si>
  <si>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</si>
  <si>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</si>
  <si>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</si>
  <si>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</si>
  <si>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</si>
  <si>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</si>
  <si>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</si>
  <si>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</si>
  <si>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</si>
  <si>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</si>
  <si>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</si>
  <si>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</si>
  <si>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</si>
  <si>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</si>
  <si>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</si>
  <si>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</si>
  <si>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</si>
  <si>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</si>
  <si>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</si>
  <si>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</si>
  <si>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</si>
  <si>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</si>
  <si>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</si>
  <si>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</si>
  <si>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</si>
  <si>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</si>
  <si>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</si>
  <si>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</si>
  <si>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</si>
  <si>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</si>
  <si>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</si>
  <si>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</si>
  <si>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</si>
  <si>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</si>
  <si>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</si>
  <si>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</si>
  <si>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</si>
  <si>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</si>
  <si>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</si>
  <si>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</si>
  <si>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</si>
  <si>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</si>
  <si>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</si>
  <si>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</si>
  <si>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</si>
  <si>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</si>
  <si>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</si>
  <si>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</si>
  <si>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</si>
  <si>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</si>
  <si>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</si>
  <si>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</si>
  <si>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</si>
  <si>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</si>
  <si>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</si>
  <si>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</si>
  <si>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</si>
  <si>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</si>
  <si>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</si>
  <si>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</si>
  <si>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</si>
  <si>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</si>
  <si>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</si>
  <si>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</si>
  <si>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</si>
  <si>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</si>
  <si>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</si>
  <si>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</si>
  <si>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</si>
  <si>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</si>
  <si>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</si>
  <si>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</si>
  <si>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</si>
  <si>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</si>
  <si>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</si>
  <si>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</si>
  <si>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</si>
  <si>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</si>
  <si>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</si>
  <si>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</si>
  <si>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</si>
  <si>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</si>
  <si>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</si>
  <si>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</si>
  <si>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</si>
  <si>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</si>
  <si>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</si>
  <si>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</si>
  <si>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</si>
  <si>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</si>
  <si>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</si>
  <si>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</si>
  <si>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</si>
  <si>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</si>
  <si>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</si>
  <si>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</si>
  <si>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</si>
  <si>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</si>
  <si>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</si>
  <si>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</si>
  <si>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</si>
  <si>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</si>
  <si>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</si>
  <si>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</si>
  <si>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</si>
  <si>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</si>
  <si>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</si>
  <si>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</si>
  <si>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</si>
  <si>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</si>
  <si>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</si>
  <si>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</si>
  <si>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</si>
  <si>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</si>
  <si>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</si>
  <si>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</si>
  <si>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</si>
  <si>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</si>
  <si>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</si>
  <si>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</si>
  <si>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</si>
  <si>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</si>
  <si>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</si>
  <si>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</si>
  <si>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</si>
  <si>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</si>
  <si>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</si>
  <si>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</si>
  <si>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</si>
  <si>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</si>
  <si>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</si>
  <si>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</si>
  <si>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</si>
  <si>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</si>
  <si>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</si>
  <si>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</si>
  <si>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</si>
  <si>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</si>
  <si>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</si>
  <si>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</si>
  <si>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</si>
  <si>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</si>
  <si>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</si>
  <si>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</si>
  <si>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</si>
  <si>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</si>
  <si>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</si>
  <si>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</si>
  <si>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</si>
  <si>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</si>
  <si>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</si>
  <si>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</si>
  <si>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</si>
  <si>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</si>
  <si>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</si>
  <si>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</si>
  <si>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</si>
  <si>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</si>
  <si>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</si>
  <si>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</si>
  <si>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</si>
  <si>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</si>
  <si>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</si>
  <si>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</si>
  <si>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</si>
  <si>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</si>
  <si>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</si>
  <si>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</si>
  <si>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</si>
  <si>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</si>
  <si>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</si>
  <si>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</si>
  <si>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</si>
  <si>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</si>
  <si>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</si>
  <si>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</si>
  <si>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</si>
  <si>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</si>
  <si>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</si>
  <si>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</si>
  <si>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</si>
  <si>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</si>
  <si>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</si>
  <si>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</si>
  <si>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</si>
  <si>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</si>
  <si>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</si>
  <si>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</si>
  <si>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</si>
  <si>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</si>
  <si>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</si>
  <si>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</si>
  <si>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</si>
  <si>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</si>
  <si>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</si>
  <si>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</si>
  <si>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</si>
  <si>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</si>
  <si>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</si>
  <si>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</si>
  <si>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</si>
  <si>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</si>
  <si>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</si>
  <si>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</si>
  <si>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</si>
  <si>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</si>
  <si>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</si>
  <si>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</si>
  <si>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</si>
  <si>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</si>
  <si>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</si>
  <si>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</si>
  <si>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</si>
  <si>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</si>
  <si>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</si>
  <si>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</si>
  <si>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</si>
  <si>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</si>
  <si>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</si>
  <si>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</si>
  <si>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</si>
  <si>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</si>
  <si>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</si>
  <si>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</si>
  <si>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</si>
  <si>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</si>
  <si>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</si>
  <si>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</si>
  <si>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</si>
  <si>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</si>
  <si>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</si>
  <si>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</si>
  <si>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</si>
  <si>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</si>
  <si>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</si>
  <si>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</si>
  <si>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</si>
  <si>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</si>
  <si>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</si>
  <si>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</si>
  <si>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</si>
  <si>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</si>
  <si>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</si>
  <si>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</si>
  <si>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</si>
  <si>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</si>
  <si>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</si>
  <si>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</si>
  <si>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</si>
  <si>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</si>
  <si>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</si>
  <si>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</si>
  <si>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</si>
  <si>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</si>
  <si>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</si>
  <si>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</si>
  <si>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</si>
  <si>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</si>
  <si>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</si>
  <si>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</si>
  <si>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</si>
  <si>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</si>
  <si>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</si>
  <si>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</si>
  <si>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</si>
  <si>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</si>
  <si>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</si>
  <si>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</si>
  <si>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</si>
  <si>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</si>
  <si>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</si>
  <si>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</si>
  <si>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</si>
  <si>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</si>
  <si>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</si>
  <si>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</si>
  <si>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</si>
  <si>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</si>
  <si>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</si>
  <si>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</si>
  <si>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</si>
  <si>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</si>
  <si>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</si>
  <si>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</si>
  <si>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</si>
  <si>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</si>
  <si>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</si>
  <si>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</si>
  <si>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</si>
  <si>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</si>
  <si>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</si>
  <si>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</si>
  <si>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</si>
  <si>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</si>
  <si>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</si>
  <si>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</si>
  <si>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</si>
  <si>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</si>
  <si>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</si>
  <si>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</si>
  <si>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</si>
  <si>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</si>
  <si>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</si>
  <si>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</si>
  <si>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</si>
  <si>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</si>
  <si>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</si>
  <si>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</si>
  <si>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</si>
  <si>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</si>
  <si>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</si>
  <si>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</si>
  <si>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</si>
  <si>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</si>
  <si>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</si>
  <si>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</si>
  <si>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</si>
  <si>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</si>
  <si>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</si>
  <si>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</si>
  <si>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</si>
  <si>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</si>
  <si>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</si>
  <si>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</si>
  <si>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</si>
  <si>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</si>
  <si>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</si>
  <si>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</si>
  <si>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</si>
  <si>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</si>
  <si>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</si>
  <si>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</si>
  <si>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</si>
  <si>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</si>
  <si>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</si>
  <si>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</si>
  <si>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</si>
  <si>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</si>
  <si>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</si>
  <si>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</si>
  <si>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</si>
  <si>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</si>
  <si>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</si>
  <si>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</si>
  <si>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</si>
  <si>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</si>
  <si>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</si>
  <si>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</si>
  <si>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</si>
  <si>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</si>
  <si>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</si>
  <si>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</si>
  <si>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</si>
  <si>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</si>
  <si>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</si>
  <si>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</si>
  <si>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</si>
  <si>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</si>
  <si>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</si>
  <si>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</si>
  <si>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</si>
  <si>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</si>
  <si>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</si>
  <si>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</si>
  <si>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</si>
  <si>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</si>
  <si>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</si>
  <si>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</si>
  <si>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</si>
  <si>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</si>
  <si>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</si>
  <si>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</si>
  <si>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</si>
  <si>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</si>
  <si>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</si>
  <si>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</si>
  <si>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</si>
  <si>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</si>
  <si>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</si>
  <si>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</si>
  <si>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</si>
  <si>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</si>
  <si>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</si>
  <si>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</si>
  <si>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</si>
  <si>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</si>
  <si>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</si>
  <si>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</si>
  <si>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</si>
  <si>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</si>
  <si>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</si>
  <si>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</si>
  <si>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</si>
  <si>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</si>
  <si>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</si>
  <si>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</si>
  <si>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</si>
  <si>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</si>
  <si>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</si>
  <si>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</si>
  <si>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</si>
  <si>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</si>
  <si>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</si>
  <si>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</si>
  <si>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</si>
  <si>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</si>
  <si>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</si>
  <si>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</si>
  <si>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</si>
  <si>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</si>
  <si>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</si>
  <si>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</si>
  <si>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</si>
  <si>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</si>
  <si>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</si>
  <si>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</si>
  <si>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</si>
  <si>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</si>
  <si>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</si>
  <si>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</si>
  <si>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</si>
  <si>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</si>
  <si>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</si>
  <si>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</si>
  <si>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</si>
  <si>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</si>
  <si>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</si>
  <si>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</si>
  <si>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</si>
  <si>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</si>
  <si>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</si>
  <si>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</si>
  <si>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</si>
  <si>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</si>
  <si>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</si>
  <si>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</si>
  <si>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</si>
  <si>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</si>
  <si>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</si>
  <si>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</si>
  <si>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</si>
  <si>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</si>
  <si>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</si>
  <si>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</si>
  <si>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</si>
  <si>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</si>
  <si>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</si>
  <si>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</si>
  <si>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</si>
  <si>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</si>
  <si>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</si>
  <si>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</si>
  <si>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</si>
  <si>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</si>
  <si>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</si>
  <si>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</si>
  <si>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</si>
  <si>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</si>
  <si>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</si>
  <si>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</si>
  <si>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</si>
  <si>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</si>
  <si>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</si>
  <si>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</si>
  <si>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</si>
  <si>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</si>
  <si>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</si>
  <si>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</si>
  <si>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</si>
  <si>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</si>
  <si>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</si>
  <si>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</si>
  <si>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</si>
  <si>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</si>
  <si>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</si>
  <si>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</si>
  <si>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</si>
  <si>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</si>
  <si>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</si>
  <si>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</si>
  <si>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</si>
  <si>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</si>
  <si>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</si>
  <si>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</si>
  <si>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</si>
  <si>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</si>
  <si>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</si>
  <si>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</si>
  <si>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</si>
  <si>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</si>
  <si>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</si>
  <si>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</si>
  <si>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</si>
  <si>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</si>
  <si>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</si>
  <si>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</si>
  <si>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</si>
  <si>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</si>
  <si>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</si>
  <si>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</si>
  <si>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</si>
  <si>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</si>
  <si>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</si>
  <si>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</si>
  <si>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</si>
  <si>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</si>
  <si>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</si>
  <si>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</si>
  <si>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</si>
  <si>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</si>
  <si>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</si>
  <si>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</si>
  <si>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</si>
  <si>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</si>
  <si>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</si>
  <si>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</si>
  <si>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</si>
  <si>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</si>
  <si>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</si>
  <si>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</si>
  <si>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</si>
  <si>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</si>
  <si>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</si>
  <si>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</si>
  <si>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</si>
  <si>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</si>
  <si>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</si>
  <si>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</si>
  <si>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</si>
  <si>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</si>
  <si>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</si>
  <si>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</si>
  <si>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</si>
  <si>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</si>
  <si>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</si>
  <si>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</si>
  <si>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</si>
  <si>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</si>
  <si>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</si>
  <si>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</si>
  <si>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</si>
  <si>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</si>
  <si>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</si>
  <si>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</si>
  <si>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</si>
  <si>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</si>
  <si>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</si>
  <si>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</si>
  <si>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</si>
  <si>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</si>
  <si>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</si>
  <si>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</si>
  <si>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</si>
  <si>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</si>
  <si>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</si>
  <si>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</si>
  <si>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</si>
  <si>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</si>
  <si>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</si>
  <si>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</si>
  <si>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</si>
  <si>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</si>
  <si>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</si>
  <si>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</si>
  <si>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</si>
  <si>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</si>
  <si>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</si>
  <si>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</si>
  <si>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</si>
  <si>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</si>
  <si>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</si>
  <si>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</si>
  <si>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</si>
  <si>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</si>
  <si>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</si>
  <si>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</si>
  <si>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</si>
  <si>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</si>
  <si>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</si>
  <si>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</si>
  <si>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</si>
  <si>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</si>
  <si>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</si>
  <si>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</si>
  <si>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</si>
  <si>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</si>
  <si>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</si>
  <si>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</si>
  <si>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</si>
  <si>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</si>
  <si>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</si>
  <si>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</si>
  <si>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</si>
  <si>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</si>
  <si>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</si>
  <si>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</si>
  <si>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</si>
  <si>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</si>
  <si>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</si>
  <si>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</si>
  <si>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</si>
  <si>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</si>
  <si>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</si>
  <si>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</si>
  <si>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</si>
  <si>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</si>
  <si>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</si>
  <si>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</si>
  <si>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</si>
  <si>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</si>
  <si>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</si>
  <si>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</si>
  <si>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</si>
  <si>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</si>
  <si>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</si>
  <si>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</si>
  <si>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</si>
  <si>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</si>
  <si>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</si>
  <si>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</si>
  <si>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</si>
  <si>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</si>
  <si>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</si>
  <si>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</si>
  <si>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</si>
  <si>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</si>
  <si>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</si>
  <si>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</si>
  <si>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</si>
  <si>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</si>
  <si>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</si>
  <si>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</si>
  <si>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</si>
  <si>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</si>
  <si>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</si>
  <si>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</si>
  <si>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</si>
  <si>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</si>
  <si>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</si>
  <si>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</si>
  <si>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</si>
  <si>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</si>
  <si>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</si>
  <si>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</si>
  <si>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</si>
  <si>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</si>
  <si>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</si>
  <si>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</si>
  <si>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</si>
  <si>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</si>
  <si>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</si>
  <si>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</si>
  <si>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</si>
  <si>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</si>
  <si>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</si>
  <si>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</si>
  <si>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</si>
  <si>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</si>
  <si>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</si>
  <si>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</si>
  <si>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</si>
  <si>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</si>
  <si>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</si>
  <si>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</si>
  <si>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</si>
  <si>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</si>
  <si>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</si>
  <si>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</si>
  <si>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</si>
  <si>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</si>
  <si>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</si>
  <si>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</si>
  <si>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</si>
  <si>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</si>
  <si>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</si>
  <si>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</si>
  <si>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</si>
  <si>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</si>
  <si>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</si>
  <si>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</si>
  <si>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</si>
  <si>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</si>
  <si>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</si>
  <si>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</si>
  <si>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</si>
  <si>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</si>
  <si>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</si>
  <si>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</si>
  <si>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</si>
  <si>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</si>
  <si>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</si>
  <si>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</si>
  <si>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</si>
  <si>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</si>
  <si>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</si>
  <si>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</si>
  <si>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</si>
  <si>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</si>
  <si>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</si>
  <si>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</si>
  <si>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</si>
  <si>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</si>
  <si>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</si>
  <si>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</si>
  <si>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</si>
  <si>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</si>
  <si>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</si>
  <si>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</si>
  <si>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</si>
  <si>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</si>
  <si>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</si>
  <si>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</si>
  <si>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</si>
  <si>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</si>
  <si>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</si>
  <si>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</si>
  <si>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</si>
  <si>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</si>
  <si>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</si>
  <si>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</si>
  <si>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</si>
  <si>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</si>
  <si>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</si>
  <si>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</si>
  <si>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</si>
  <si>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</si>
  <si>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</si>
  <si>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</si>
  <si>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</si>
  <si>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</si>
  <si>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</si>
  <si>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</si>
  <si>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</si>
  <si>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</si>
  <si>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</si>
  <si>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</si>
  <si>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</si>
  <si>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</si>
  <si>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</si>
  <si>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</si>
  <si>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</si>
  <si>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</si>
  <si>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</si>
  <si>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</si>
  <si>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</si>
  <si>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</si>
  <si>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</si>
  <si>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</si>
  <si>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</si>
  <si>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</si>
  <si>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</si>
  <si>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</si>
  <si>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</si>
  <si>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</si>
  <si>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</si>
  <si>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</si>
  <si>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</si>
  <si>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</si>
  <si>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</si>
  <si>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</si>
  <si>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</si>
  <si>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</si>
  <si>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</si>
  <si>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</si>
  <si>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</si>
  <si>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</si>
  <si>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</si>
  <si>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</si>
  <si>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</si>
  <si>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</si>
  <si>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</si>
  <si>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</si>
  <si>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</si>
  <si>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</si>
  <si>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</si>
  <si>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</si>
  <si>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</si>
  <si>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</si>
  <si>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</si>
  <si>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</si>
  <si>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</si>
  <si>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</si>
  <si>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</si>
  <si>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</si>
  <si>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</si>
  <si>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</si>
  <si>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</si>
  <si>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</si>
  <si>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</si>
  <si>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</si>
  <si>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</si>
  <si>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</si>
  <si>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</si>
  <si>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</si>
  <si>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</si>
  <si>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</si>
  <si>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</si>
  <si>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</si>
  <si>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</si>
  <si>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</si>
  <si>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</si>
  <si>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</si>
  <si>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</si>
  <si>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</si>
  <si>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</si>
  <si>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</si>
  <si>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</si>
  <si>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</si>
  <si>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</si>
  <si>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</si>
  <si>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</si>
  <si>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</si>
  <si>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</si>
  <si>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</si>
  <si>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</si>
  <si>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</si>
  <si>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</si>
  <si>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</si>
  <si>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</si>
  <si>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</si>
  <si>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</si>
  <si>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</si>
  <si>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</si>
  <si>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</si>
  <si>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</si>
  <si>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</si>
  <si>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</si>
  <si>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</si>
  <si>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</si>
  <si>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</si>
  <si>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</si>
  <si>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</si>
  <si>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</si>
  <si>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</si>
  <si>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</si>
  <si>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</si>
  <si>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</si>
  <si>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</si>
  <si>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</si>
  <si>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</si>
  <si>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</si>
  <si>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</si>
  <si>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</si>
  <si>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</si>
  <si>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</si>
  <si>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</si>
  <si>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</si>
  <si>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</si>
  <si>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</si>
  <si>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</si>
  <si>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</si>
  <si>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</si>
  <si>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</si>
  <si>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</si>
  <si>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</si>
  <si>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</si>
  <si>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</si>
  <si>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</si>
  <si>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</si>
  <si>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</si>
  <si>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</si>
  <si>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</si>
  <si>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</si>
  <si>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</si>
  <si>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</si>
  <si>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</si>
  <si>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</si>
  <si>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</si>
  <si>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</si>
  <si>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</si>
  <si>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</si>
  <si>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</si>
  <si>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</si>
  <si>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</si>
  <si>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</si>
  <si>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</si>
  <si>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</si>
  <si>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</si>
  <si>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</si>
  <si>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</si>
  <si>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</si>
  <si>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</si>
  <si>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</si>
  <si>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</si>
  <si>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</si>
  <si>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</si>
  <si>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</si>
  <si>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</si>
  <si>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</si>
  <si>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</si>
  <si>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</si>
  <si>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</si>
  <si>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</si>
  <si>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</si>
  <si>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</si>
  <si>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</si>
  <si>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</si>
  <si>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</si>
  <si>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</si>
  <si>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</si>
  <si>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</si>
  <si>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</si>
  <si>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</si>
  <si>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</si>
  <si>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</si>
  <si>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</si>
  <si>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</si>
  <si>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</si>
  <si>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</si>
  <si>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</si>
  <si>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</si>
  <si>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</si>
  <si>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</si>
  <si>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</si>
  <si>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</si>
  <si>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</si>
  <si>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</si>
  <si>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</si>
  <si>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</si>
  <si>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</si>
  <si>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</si>
  <si>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</si>
  <si>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</si>
  <si>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</si>
  <si>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</si>
  <si>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</si>
  <si>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</si>
  <si>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</si>
  <si>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</si>
  <si>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</si>
  <si>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</si>
  <si>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</si>
  <si>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</si>
  <si>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</si>
  <si>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</si>
  <si>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</si>
  <si>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</si>
  <si>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</si>
  <si>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</si>
  <si>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</si>
  <si>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</si>
  <si>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</si>
  <si>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</si>
  <si>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</si>
  <si>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</si>
  <si>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</si>
  <si>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</si>
  <si>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</si>
  <si>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</si>
  <si>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</si>
  <si>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</si>
  <si>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</si>
  <si>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</si>
  <si>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</si>
  <si>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</si>
  <si>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</si>
  <si>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</si>
  <si>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</si>
  <si>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</si>
  <si>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</si>
  <si>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</si>
  <si>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</si>
  <si>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</si>
  <si>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</si>
  <si>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</si>
  <si>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</si>
  <si>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</si>
  <si>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</si>
  <si>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</si>
  <si>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</si>
  <si>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</si>
  <si>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</si>
  <si>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</si>
  <si>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</si>
  <si>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</si>
  <si>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</si>
  <si>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</si>
  <si>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</si>
  <si>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</si>
  <si>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</si>
  <si>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</si>
  <si>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</si>
  <si>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</si>
  <si>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</si>
  <si>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</si>
  <si>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</si>
  <si>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</si>
  <si>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</si>
  <si>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</si>
  <si>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</si>
  <si>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</si>
  <si>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</si>
  <si>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</si>
  <si>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</si>
  <si>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</si>
  <si>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</si>
  <si>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</si>
  <si>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</si>
  <si>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</si>
  <si>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</si>
  <si>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</si>
  <si>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</si>
  <si>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</si>
  <si>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</si>
  <si>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</si>
  <si>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</si>
  <si>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</si>
  <si>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</si>
  <si>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</si>
  <si>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</si>
  <si>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</si>
  <si>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</si>
  <si>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</si>
  <si>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</si>
  <si>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</si>
  <si>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</si>
  <si>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</si>
  <si>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</si>
  <si>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</si>
  <si>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</si>
  <si>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</si>
  <si>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</si>
  <si>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</si>
  <si>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</si>
  <si>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</si>
  <si>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</si>
  <si>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</si>
  <si>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</si>
  <si>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</si>
  <si>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</si>
  <si>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</si>
  <si>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</si>
  <si>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</si>
  <si>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</si>
  <si>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</si>
  <si>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</si>
  <si>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</si>
  <si>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</si>
  <si>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</si>
  <si>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</si>
  <si>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</si>
  <si>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</si>
  <si>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</si>
  <si>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</si>
  <si>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</si>
  <si>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</si>
  <si>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</si>
  <si>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</si>
  <si>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</si>
  <si>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</si>
  <si>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</si>
  <si>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</si>
  <si>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</si>
  <si>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</si>
  <si>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</si>
  <si>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</si>
  <si>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</si>
  <si>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</si>
  <si>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</si>
  <si>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</si>
  <si>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</si>
  <si>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</si>
  <si>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</si>
  <si>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</si>
  <si>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</si>
  <si>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</si>
  <si>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</si>
  <si>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</si>
  <si>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</si>
  <si>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</si>
  <si>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</si>
  <si>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</si>
  <si>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</si>
  <si>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</si>
  <si>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</si>
  <si>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</si>
  <si>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</si>
  <si>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</si>
  <si>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</si>
  <si>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</si>
  <si>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</si>
  <si>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</si>
  <si>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</si>
  <si>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</si>
  <si>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</si>
  <si>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</si>
  <si>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</si>
  <si>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</si>
  <si>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</si>
  <si>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</si>
  <si>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</si>
  <si>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</si>
  <si>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</si>
  <si>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</si>
  <si>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</si>
  <si>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</si>
  <si>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</si>
  <si>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</si>
  <si>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</si>
  <si>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</si>
  <si>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</si>
  <si>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</si>
  <si>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</si>
  <si>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</si>
  <si>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</si>
  <si>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</si>
  <si>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</si>
  <si>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</si>
  <si>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</si>
  <si>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</si>
  <si>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</si>
  <si>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</si>
  <si>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</si>
  <si>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</si>
  <si>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</si>
  <si>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</si>
  <si>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</si>
  <si>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</si>
  <si>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</si>
  <si>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</si>
  <si>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</si>
  <si>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</si>
  <si>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</si>
  <si>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</si>
  <si>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</si>
  <si>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</si>
  <si>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</si>
  <si>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</si>
  <si>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</si>
  <si>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</si>
  <si>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</si>
  <si>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</si>
  <si>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</si>
  <si>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</si>
  <si>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</si>
  <si>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</si>
  <si>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</si>
  <si>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</si>
  <si>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</si>
  <si>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</si>
  <si>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</si>
  <si>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</si>
  <si>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</si>
  <si>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</si>
  <si>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</si>
  <si>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</si>
  <si>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</si>
  <si>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</si>
  <si>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</si>
  <si>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</si>
  <si>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</si>
  <si>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</si>
  <si>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</si>
  <si>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</si>
  <si>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</si>
  <si>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</si>
  <si>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</si>
  <si>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</si>
  <si>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</si>
  <si>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</si>
  <si>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</si>
  <si>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</si>
  <si>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</si>
  <si>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</si>
  <si>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</si>
  <si>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</si>
  <si>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</si>
  <si>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</si>
  <si>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</si>
  <si>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</si>
  <si>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</si>
  <si>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</si>
  <si>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</si>
  <si>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</si>
  <si>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</si>
  <si>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</si>
  <si>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</si>
  <si>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</si>
  <si>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</si>
  <si>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</si>
  <si>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</si>
  <si>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</si>
  <si>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</si>
  <si>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</si>
  <si>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</si>
  <si>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</si>
  <si>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</si>
  <si>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</si>
  <si>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</si>
  <si>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</si>
  <si>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</si>
  <si>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</si>
  <si>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</si>
  <si>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</si>
  <si>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</si>
  <si>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</si>
  <si>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</si>
  <si>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</si>
  <si>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</si>
  <si>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</si>
  <si>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</si>
  <si>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</si>
  <si>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</si>
  <si>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</si>
  <si>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</si>
  <si>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</si>
  <si>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</si>
  <si>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</si>
  <si>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</si>
  <si>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</si>
  <si>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</si>
  <si>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</si>
  <si>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</si>
  <si>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</si>
  <si>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</si>
  <si>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</si>
  <si>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</si>
  <si>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</si>
  <si>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</si>
  <si>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</si>
  <si>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</si>
  <si>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</si>
  <si>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</si>
  <si>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</si>
  <si>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</si>
  <si>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</si>
  <si>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</si>
  <si>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</si>
  <si>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</si>
  <si>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</si>
  <si>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</si>
  <si>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</si>
  <si>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</si>
  <si>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</si>
  <si>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</si>
  <si>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</si>
  <si>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</si>
  <si>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</si>
  <si>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</si>
  <si>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</si>
  <si>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</si>
  <si>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</si>
  <si>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</si>
  <si>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</si>
  <si>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</si>
  <si>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</si>
  <si>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</si>
  <si>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</si>
  <si>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</si>
  <si>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</si>
  <si>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</si>
  <si>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</si>
  <si>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</si>
  <si>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</si>
  <si>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</si>
  <si>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</si>
  <si>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</si>
  <si>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</si>
  <si>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</si>
  <si>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</si>
  <si>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</si>
  <si>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</si>
  <si>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</si>
  <si>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</si>
  <si>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</si>
  <si>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</si>
  <si>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</si>
  <si>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</si>
  <si>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</si>
  <si>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</si>
  <si>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</si>
  <si>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</si>
  <si>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</si>
  <si>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</si>
  <si>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</si>
  <si>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</si>
  <si>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</si>
  <si>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</si>
  <si>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</si>
  <si>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</si>
  <si>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</si>
  <si>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</si>
  <si>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</si>
  <si>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</si>
  <si>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</si>
  <si>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</si>
  <si>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</si>
  <si>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</si>
  <si>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</si>
  <si>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</si>
  <si>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</si>
  <si>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</si>
  <si>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</si>
  <si>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</si>
  <si>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</si>
  <si>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</si>
  <si>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</si>
  <si>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</si>
  <si>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</si>
  <si>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</si>
  <si>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</si>
  <si>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</si>
  <si>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</si>
  <si>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</si>
  <si>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</si>
  <si>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</si>
  <si>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</si>
  <si>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</si>
  <si>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</si>
  <si>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</si>
  <si>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</si>
  <si>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</si>
  <si>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</si>
  <si>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</si>
  <si>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</si>
  <si>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</si>
  <si>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</si>
  <si>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</si>
  <si>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</si>
  <si>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</si>
  <si>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</si>
  <si>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</si>
  <si>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</si>
  <si>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</si>
  <si>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</si>
  <si>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</si>
  <si>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</si>
  <si>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</si>
  <si>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</si>
  <si>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</si>
  <si>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</si>
  <si>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</si>
  <si>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</si>
  <si>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</si>
  <si>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</si>
  <si>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</si>
  <si>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</si>
  <si>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</si>
  <si>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</si>
  <si>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</si>
  <si>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</si>
  <si>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</si>
  <si>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</si>
  <si>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</si>
  <si>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</si>
  <si>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</si>
  <si>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</si>
  <si>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</si>
  <si>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</si>
  <si>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</si>
  <si>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</si>
  <si>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</si>
  <si>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</si>
  <si>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</si>
  <si>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</si>
  <si>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</si>
  <si>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</si>
  <si>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</si>
  <si>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</si>
  <si>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</si>
  <si>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</si>
  <si>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</si>
  <si>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</si>
  <si>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</si>
  <si>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</si>
  <si>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</si>
  <si>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</si>
  <si>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</si>
  <si>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</si>
  <si>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</si>
  <si>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</si>
  <si>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</si>
  <si>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</si>
  <si>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</si>
  <si>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</si>
  <si>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</si>
  <si>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</si>
  <si>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</si>
  <si>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</si>
  <si>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</si>
  <si>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</si>
  <si>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</si>
  <si>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</si>
  <si>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</si>
  <si>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</si>
  <si>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</si>
  <si>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</si>
  <si>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</si>
  <si>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</si>
  <si>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</si>
  <si>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</si>
  <si>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</si>
  <si>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</si>
  <si>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</si>
  <si>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</si>
  <si>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</si>
  <si>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</si>
  <si>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</si>
  <si>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</si>
  <si>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</si>
  <si>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</si>
  <si>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</si>
  <si>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</si>
  <si>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</si>
  <si>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</si>
  <si>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</si>
  <si>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</si>
  <si>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</si>
  <si>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</si>
  <si>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</si>
  <si>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</si>
  <si>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</si>
  <si>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</si>
  <si>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</si>
  <si>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</si>
  <si>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</si>
  <si>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</si>
  <si>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</si>
  <si>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</si>
  <si>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</si>
  <si>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</si>
  <si>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</si>
  <si>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</si>
  <si>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</si>
  <si>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</si>
  <si>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</si>
  <si>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</si>
  <si>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</si>
  <si>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</si>
  <si>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</si>
  <si>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</si>
  <si>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</si>
  <si>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</si>
  <si>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</si>
  <si>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</si>
  <si>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</si>
  <si>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</si>
  <si>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</si>
  <si>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</si>
  <si>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</si>
  <si>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</si>
  <si>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</si>
  <si>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</si>
  <si>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</si>
  <si>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</si>
  <si>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</si>
  <si>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</si>
  <si>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</si>
  <si>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</si>
  <si>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</si>
  <si>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</si>
  <si>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</si>
  <si>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</si>
  <si>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</si>
  <si>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</si>
  <si>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</si>
  <si>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</si>
  <si>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</si>
  <si>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</si>
  <si>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</si>
  <si>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</si>
  <si>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</si>
  <si>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</si>
  <si>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</si>
  <si>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</si>
  <si>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</si>
  <si>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</si>
  <si>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</si>
  <si>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</si>
  <si>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</si>
  <si>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</si>
  <si>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</si>
  <si>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</si>
  <si>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</si>
  <si>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</si>
  <si>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</si>
  <si>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</si>
  <si>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</si>
  <si>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</si>
  <si>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</si>
  <si>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</si>
  <si>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</si>
  <si>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</si>
  <si>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</si>
  <si>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</si>
  <si>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</si>
  <si>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</si>
  <si>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</si>
  <si>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</si>
  <si>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</si>
  <si>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</si>
  <si>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</si>
  <si>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</si>
  <si>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</si>
  <si>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</si>
  <si>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</si>
  <si>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</si>
  <si>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</si>
  <si>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</si>
  <si>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</si>
  <si>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</si>
  <si>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</si>
  <si>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</si>
  <si>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</si>
  <si>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</si>
  <si>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</si>
  <si>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</si>
  <si>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</si>
  <si>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</si>
  <si>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</si>
  <si>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</si>
  <si>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</si>
  <si>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</si>
  <si>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</si>
  <si>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</si>
  <si>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</si>
  <si>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</si>
  <si>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</si>
  <si>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</si>
  <si>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</si>
  <si>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</si>
  <si>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</si>
  <si>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</si>
  <si>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</si>
  <si>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</si>
  <si>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</si>
  <si>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</si>
  <si>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</si>
  <si>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</si>
  <si>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</si>
  <si>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</si>
  <si>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</si>
  <si>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</si>
  <si>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</si>
  <si>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</si>
  <si>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</si>
  <si>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</si>
  <si>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</si>
  <si>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</si>
  <si>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</si>
  <si>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</si>
  <si>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</si>
  <si>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</si>
  <si>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</si>
  <si>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</si>
  <si>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</si>
  <si>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</si>
  <si>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</si>
  <si>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</si>
  <si>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</si>
  <si>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</si>
  <si>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</si>
  <si>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</si>
  <si>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</si>
  <si>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</si>
  <si>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</si>
  <si>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</si>
  <si>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</si>
  <si>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</si>
  <si>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</si>
  <si>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</si>
  <si>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</si>
  <si>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</si>
  <si>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</si>
  <si>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</si>
  <si>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</si>
  <si>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</si>
  <si>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</si>
  <si>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</si>
  <si>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</si>
  <si>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</si>
  <si>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</si>
  <si>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</si>
  <si>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</si>
  <si>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</si>
  <si>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</si>
  <si>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</si>
  <si>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</si>
  <si>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</si>
  <si>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</si>
  <si>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</si>
  <si>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</si>
  <si>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</si>
  <si>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</si>
  <si>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</si>
  <si>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</si>
  <si>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</si>
  <si>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</si>
  <si>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</si>
  <si>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</si>
  <si>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</si>
  <si>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</si>
  <si>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</si>
  <si>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</si>
  <si>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</si>
  <si>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</si>
  <si>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</si>
  <si>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</si>
  <si>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</si>
  <si>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</si>
  <si>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</si>
  <si>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</si>
  <si>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</si>
  <si>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</si>
  <si>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</si>
  <si>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</si>
  <si>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</si>
  <si>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</si>
  <si>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</si>
  <si>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</si>
  <si>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</si>
  <si>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</si>
  <si>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</si>
  <si>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</si>
  <si>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</si>
  <si>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</si>
  <si>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</si>
  <si>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</si>
  <si>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</si>
  <si>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</si>
  <si>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</si>
  <si>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</si>
  <si>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</si>
  <si>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</si>
  <si>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</si>
  <si>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</si>
  <si>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</si>
  <si>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</si>
  <si>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</si>
  <si>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</si>
  <si>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</si>
  <si>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</si>
  <si>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</si>
  <si>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</si>
  <si>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</si>
  <si>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</si>
  <si>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</si>
  <si>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</si>
  <si>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</si>
  <si>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</si>
  <si>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</si>
  <si>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</si>
  <si>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</si>
  <si>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</si>
  <si>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</si>
  <si>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</si>
  <si>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</si>
  <si>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</si>
  <si>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</si>
  <si>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</si>
  <si>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</si>
  <si>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</si>
  <si>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</si>
  <si>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</si>
  <si>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</si>
  <si>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</si>
  <si>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</si>
  <si>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</si>
  <si>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</si>
  <si>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</si>
  <si>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</si>
  <si>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</si>
  <si>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</si>
  <si>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</si>
  <si>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</si>
  <si>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</si>
  <si>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</si>
  <si>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</si>
  <si>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</si>
  <si>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</si>
  <si>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</si>
  <si>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</si>
  <si>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</si>
  <si>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</si>
  <si>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</si>
  <si>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</si>
  <si>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</si>
  <si>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</si>
  <si>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</si>
  <si>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</si>
  <si>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</si>
  <si>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</si>
  <si>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</si>
  <si>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</si>
  <si>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</si>
  <si>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</si>
  <si>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</si>
  <si>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</si>
  <si>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</si>
  <si>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</si>
  <si>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</si>
  <si>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</si>
  <si>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</si>
  <si>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</si>
  <si>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</si>
  <si>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</si>
  <si>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</si>
  <si>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</si>
  <si>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</si>
  <si>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</si>
  <si>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</si>
  <si>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</si>
  <si>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</si>
  <si>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</si>
  <si>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</si>
  <si>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</si>
  <si>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</si>
  <si>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</si>
  <si>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</si>
  <si>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</si>
  <si>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</si>
  <si>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</si>
  <si>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</si>
  <si>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</si>
  <si>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</si>
  <si>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</si>
  <si>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</si>
  <si>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</si>
  <si>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</si>
  <si>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</si>
  <si>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</si>
  <si>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</si>
  <si>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</si>
  <si>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</si>
  <si>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</si>
  <si>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</si>
  <si>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</si>
  <si>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</si>
  <si>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</si>
  <si>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</si>
  <si>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</si>
  <si>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</si>
  <si>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</si>
  <si>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</si>
  <si>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</si>
  <si>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</si>
  <si>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</si>
  <si>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</si>
  <si>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</si>
  <si>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</si>
  <si>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</si>
  <si>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</si>
  <si>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</si>
  <si>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</si>
  <si>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</si>
  <si>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</si>
  <si>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</si>
  <si>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</si>
  <si>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</si>
  <si>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</si>
  <si>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</si>
  <si>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</si>
  <si>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</si>
  <si>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</si>
  <si>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</si>
  <si>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</si>
  <si>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</si>
  <si>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</si>
  <si>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</si>
  <si>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</si>
  <si>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</si>
  <si>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</si>
  <si>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</si>
  <si>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</si>
  <si>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</si>
  <si>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</si>
  <si>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</si>
  <si>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</si>
  <si>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</si>
  <si>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</si>
  <si>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</si>
  <si>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</si>
  <si>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</si>
  <si>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</si>
  <si>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</si>
  <si>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</si>
  <si>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</si>
  <si>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</si>
  <si>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</si>
  <si>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</si>
  <si>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</si>
  <si>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</si>
  <si>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</si>
  <si>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</si>
  <si>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</si>
  <si>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</si>
  <si>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</si>
  <si>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</si>
  <si>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</si>
  <si>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</si>
  <si>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</si>
  <si>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</si>
  <si>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</si>
  <si>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</si>
  <si>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</si>
  <si>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</si>
  <si>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</si>
  <si>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</si>
  <si>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</si>
  <si>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</si>
  <si>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</si>
  <si>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</si>
  <si>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</si>
  <si>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</si>
  <si>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</si>
  <si>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</si>
  <si>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</si>
  <si>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</si>
  <si>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</si>
  <si>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</si>
  <si>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</si>
  <si>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</si>
  <si>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</si>
  <si>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</si>
  <si>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</si>
  <si>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</si>
  <si>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</si>
  <si>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</si>
  <si>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</si>
  <si>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</si>
  <si>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</si>
  <si>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</si>
  <si>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</si>
  <si>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</si>
  <si>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</si>
  <si>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</si>
  <si>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</si>
  <si>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</si>
  <si>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</si>
  <si>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</si>
  <si>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</si>
  <si>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</si>
  <si>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</si>
  <si>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</si>
  <si>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</si>
  <si>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</si>
  <si>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</si>
  <si>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</si>
  <si>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</si>
  <si>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</si>
  <si>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</si>
  <si>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</si>
  <si>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</si>
  <si>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</si>
  <si>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</si>
  <si>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</si>
  <si>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</si>
  <si>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</si>
  <si>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</si>
  <si>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</si>
  <si>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</si>
  <si>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</si>
  <si>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</si>
  <si>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</si>
  <si>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</si>
  <si>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</si>
  <si>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</si>
  <si>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</si>
  <si>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</si>
  <si>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</si>
  <si>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</si>
  <si>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</si>
  <si>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</si>
  <si>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</si>
  <si>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</si>
  <si>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</si>
  <si>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</si>
  <si>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</si>
  <si>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</si>
  <si>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</si>
  <si>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</si>
  <si>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</si>
  <si>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</si>
  <si>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</si>
  <si>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</si>
  <si>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</si>
  <si>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</si>
  <si>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</si>
  <si>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</si>
  <si>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</si>
  <si>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</si>
  <si>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</si>
  <si>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</si>
  <si>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</si>
  <si>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</si>
  <si>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</si>
  <si>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</si>
  <si>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</si>
  <si>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</si>
  <si>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</si>
  <si>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</si>
  <si>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</si>
  <si>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</si>
  <si>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</si>
  <si>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</si>
  <si>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</si>
  <si>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</si>
  <si>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</si>
  <si>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</si>
  <si>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</si>
  <si>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</si>
  <si>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</si>
  <si>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</si>
  <si>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</si>
  <si>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</si>
  <si>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</si>
  <si>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</si>
  <si>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</si>
  <si>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</si>
  <si>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</si>
  <si>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</si>
  <si>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</si>
  <si>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</si>
  <si>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</si>
  <si>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</si>
  <si>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</si>
  <si>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</si>
  <si>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</si>
  <si>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</si>
  <si>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</si>
  <si>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</si>
  <si>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</si>
  <si>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</si>
  <si>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</si>
  <si>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</si>
  <si>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</si>
  <si>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</si>
  <si>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</si>
  <si>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</si>
  <si>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</si>
  <si>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</si>
  <si>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</si>
  <si>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</si>
  <si>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</si>
  <si>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</si>
  <si>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</si>
  <si>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</si>
  <si>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</si>
  <si>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</si>
  <si>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</si>
  <si>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</si>
  <si>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</si>
  <si>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</si>
  <si>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</si>
  <si>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</si>
  <si>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</si>
  <si>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</si>
  <si>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</si>
  <si>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</si>
  <si>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</si>
  <si>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</si>
  <si>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</si>
  <si>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</si>
  <si>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</si>
  <si>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</si>
  <si>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</si>
  <si>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</si>
  <si>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</si>
  <si>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</si>
  <si>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</si>
  <si>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</si>
  <si>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</si>
  <si>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</si>
  <si>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</si>
  <si>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</si>
  <si>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</si>
  <si>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</si>
  <si>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</si>
  <si>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</si>
  <si>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</si>
  <si>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</si>
  <si>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</si>
  <si>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</si>
  <si>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</si>
  <si>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</si>
  <si>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</si>
  <si>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</si>
  <si>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</si>
  <si>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</si>
  <si>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</si>
  <si>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</si>
  <si>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</si>
  <si>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</si>
  <si>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</si>
  <si>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</si>
  <si>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</si>
  <si>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</si>
  <si>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</si>
  <si>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</si>
  <si>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</si>
  <si>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</si>
  <si>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</si>
  <si>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</si>
  <si>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</si>
  <si>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</si>
  <si>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</si>
  <si>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</si>
  <si>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</si>
  <si>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</si>
  <si>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</si>
  <si>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</si>
  <si>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</si>
  <si>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</si>
  <si>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</si>
  <si>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</si>
  <si>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</si>
  <si>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</si>
  <si>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</si>
  <si>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</si>
  <si>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</si>
  <si>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</si>
  <si>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</si>
  <si>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</si>
  <si>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</si>
  <si>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</si>
  <si>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</si>
  <si>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</si>
  <si>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</si>
  <si>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</si>
  <si>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</si>
  <si>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</si>
  <si>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</si>
  <si>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</si>
  <si>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</si>
  <si>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</si>
  <si>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</si>
  <si>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</si>
  <si>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</si>
  <si>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</si>
  <si>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</si>
  <si>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</si>
  <si>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</si>
  <si>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</si>
  <si>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</si>
  <si>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</si>
  <si>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</si>
  <si>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</si>
  <si>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</si>
  <si>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</si>
  <si>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</si>
  <si>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</si>
  <si>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</si>
  <si>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</si>
  <si>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</si>
  <si>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</si>
  <si>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</si>
  <si>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</si>
  <si>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</si>
  <si>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</si>
  <si>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</si>
  <si>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</si>
  <si>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</si>
  <si>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</si>
  <si>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</si>
  <si>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</si>
  <si>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</si>
  <si>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</si>
  <si>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</si>
  <si>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</si>
  <si>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</si>
  <si>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</si>
  <si>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</si>
  <si>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</si>
  <si>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</si>
  <si>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</si>
  <si>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</si>
  <si>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</si>
  <si>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</si>
  <si>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</si>
  <si>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</si>
  <si>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</si>
  <si>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</si>
  <si>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</si>
  <si>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</si>
  <si>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</si>
  <si>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</si>
  <si>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</si>
  <si>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</si>
  <si>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</si>
  <si>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</si>
  <si>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</si>
  <si>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</si>
  <si>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</si>
  <si>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</si>
  <si>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</si>
  <si>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</si>
  <si>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</si>
  <si>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</si>
  <si>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</si>
  <si>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</si>
  <si>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</si>
  <si>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</si>
  <si>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</si>
  <si>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</si>
  <si>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</si>
  <si>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</si>
  <si>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</si>
  <si>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</si>
  <si>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</si>
  <si>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</si>
  <si>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</si>
  <si>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</si>
  <si>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</si>
  <si>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</si>
  <si>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</si>
  <si>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</si>
  <si>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</si>
  <si>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</si>
  <si>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</si>
  <si>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</si>
  <si>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</si>
  <si>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</si>
  <si>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</si>
  <si>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</si>
  <si>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</si>
  <si>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</si>
  <si>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</si>
  <si>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</si>
  <si>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</si>
  <si>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</si>
  <si>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</si>
  <si>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</si>
  <si>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</si>
  <si>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</si>
  <si>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</si>
  <si>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</si>
  <si>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</si>
  <si>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</si>
  <si>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</si>
  <si>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</si>
  <si>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</si>
  <si>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</si>
  <si>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</si>
  <si>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</si>
  <si>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</si>
  <si>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</si>
  <si>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</si>
  <si>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</si>
  <si>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</si>
  <si>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</si>
  <si>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</si>
  <si>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</si>
  <si>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</si>
  <si>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</si>
  <si>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</si>
  <si>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</si>
  <si>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</si>
  <si>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</si>
  <si>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</si>
  <si>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</si>
  <si>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</si>
  <si>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</si>
  <si>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</si>
  <si>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</si>
  <si>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</si>
  <si>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</si>
  <si>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</si>
  <si>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</si>
  <si>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</si>
  <si>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</si>
  <si>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</si>
  <si>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</si>
  <si>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</si>
  <si>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</si>
  <si>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</si>
  <si>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</si>
  <si>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</si>
  <si>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</si>
  <si>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</si>
  <si>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</si>
  <si>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</si>
  <si>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</si>
  <si>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</si>
  <si>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</si>
  <si>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</si>
  <si>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</si>
  <si>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</si>
  <si>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</si>
  <si>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</si>
  <si>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</si>
  <si>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</si>
  <si>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</si>
  <si>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</si>
  <si>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</si>
  <si>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</si>
  <si>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</si>
  <si>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</si>
  <si>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</si>
  <si>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</si>
  <si>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</si>
  <si>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</si>
  <si>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</si>
  <si>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</si>
  <si>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</si>
  <si>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</si>
  <si>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</si>
  <si>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</si>
  <si>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</si>
  <si>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</si>
  <si>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</si>
  <si>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</si>
  <si>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</si>
  <si>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</si>
  <si>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</si>
  <si>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</si>
  <si>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</si>
  <si>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</si>
  <si>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</si>
  <si>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</si>
  <si>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</si>
  <si>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</si>
  <si>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</si>
  <si>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</si>
  <si>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</si>
  <si>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</si>
  <si>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</si>
  <si>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</si>
  <si>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</si>
  <si>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</si>
  <si>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</si>
  <si>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</si>
  <si>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</si>
  <si>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</si>
  <si>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</si>
  <si>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</si>
  <si>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</si>
  <si>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</si>
  <si>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</si>
  <si>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</si>
  <si>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</si>
  <si>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</si>
  <si>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</si>
  <si>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</si>
  <si>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</si>
  <si>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</si>
  <si>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</si>
  <si>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</si>
  <si>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</si>
  <si>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</si>
  <si>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</si>
  <si>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</si>
  <si>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</si>
  <si>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</si>
  <si>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</si>
  <si>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</si>
  <si>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</si>
  <si>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</si>
  <si>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</si>
  <si>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</si>
  <si>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</si>
  <si>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</si>
  <si>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</si>
  <si>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</si>
  <si>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</si>
  <si>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</si>
  <si>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</si>
  <si>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</si>
  <si>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</si>
  <si>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</si>
  <si>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</si>
  <si>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</si>
  <si>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</si>
  <si>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</si>
  <si>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</si>
  <si>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</si>
  <si>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</si>
  <si>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</si>
  <si>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</si>
  <si>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</si>
  <si>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</si>
  <si>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</si>
  <si>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</si>
  <si>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</si>
  <si>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</si>
  <si>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</si>
  <si>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</si>
  <si>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</si>
  <si>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</si>
  <si>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</si>
  <si>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</si>
  <si>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</si>
  <si>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</si>
  <si>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</si>
  <si>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</si>
  <si>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</si>
  <si>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</si>
  <si>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</si>
  <si>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</si>
  <si>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</si>
  <si>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</si>
  <si>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</si>
  <si>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</si>
  <si>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</si>
  <si>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</si>
  <si>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</si>
  <si>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</si>
  <si>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</si>
  <si>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</si>
  <si>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</si>
  <si>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</si>
  <si>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</si>
  <si>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</si>
  <si>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</si>
  <si>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</si>
  <si>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</si>
  <si>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</si>
  <si>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</si>
  <si>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</si>
  <si>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</si>
  <si>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</si>
  <si>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</si>
  <si>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</si>
  <si>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</si>
  <si>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</si>
  <si>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</si>
  <si>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</si>
  <si>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</si>
  <si>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</si>
  <si>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</si>
  <si>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</si>
  <si>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</si>
  <si>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</si>
  <si>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</si>
  <si>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</si>
  <si>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</si>
  <si>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</si>
  <si>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</si>
  <si>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</si>
  <si>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</si>
  <si>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</si>
  <si>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</si>
  <si>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</si>
  <si>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</si>
  <si>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</si>
  <si>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</si>
  <si>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</si>
  <si>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</si>
  <si>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</si>
  <si>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</si>
  <si>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</si>
  <si>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</si>
  <si>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</si>
  <si>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</si>
  <si>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</si>
  <si>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</si>
  <si>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</si>
  <si>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</si>
  <si>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</si>
  <si>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</si>
  <si>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</si>
  <si>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</si>
  <si>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</si>
  <si>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</si>
  <si>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</si>
  <si>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</si>
  <si>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</si>
  <si>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</si>
  <si>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</si>
  <si>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</si>
  <si>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</si>
  <si>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</si>
  <si>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</si>
  <si>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</si>
  <si>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</si>
  <si>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</si>
  <si>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</si>
  <si>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</si>
  <si>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</si>
  <si>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</si>
  <si>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</si>
  <si>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</si>
  <si>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</si>
  <si>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</si>
  <si>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</si>
  <si>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</si>
  <si>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</si>
  <si>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</si>
  <si>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</si>
  <si>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</si>
  <si>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</si>
  <si>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</si>
  <si>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</si>
  <si>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</si>
  <si>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</si>
  <si>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</si>
  <si>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</si>
  <si>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</si>
  <si>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</si>
  <si>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</si>
  <si>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</si>
  <si>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</si>
  <si>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</si>
  <si>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</si>
  <si>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</si>
  <si>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</si>
  <si>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</si>
  <si>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</si>
  <si>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</si>
  <si>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</si>
  <si>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</si>
  <si>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</si>
  <si>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</si>
  <si>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</si>
  <si>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</si>
  <si>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</si>
  <si>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</si>
  <si>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</si>
  <si>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</si>
  <si>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</si>
  <si>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</si>
  <si>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</si>
  <si>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</si>
  <si>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</si>
  <si>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</si>
  <si>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</si>
  <si>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</si>
  <si>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</si>
  <si>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</si>
  <si>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</si>
  <si>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</si>
  <si>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</si>
  <si>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</si>
  <si>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</si>
  <si>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</si>
  <si>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</si>
  <si>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</si>
  <si>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</si>
  <si>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</si>
  <si>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</si>
  <si>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</si>
  <si>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</si>
  <si>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</si>
  <si>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</si>
  <si>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</si>
  <si>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</si>
  <si>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</si>
  <si>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</si>
  <si>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</si>
  <si>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</si>
  <si>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</si>
  <si>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</si>
  <si>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</si>
  <si>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</si>
  <si>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</si>
  <si>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</si>
  <si>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</si>
  <si>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</si>
  <si>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</si>
  <si>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</si>
  <si>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</si>
  <si>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</si>
  <si>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</si>
  <si>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</si>
  <si>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</si>
  <si>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</si>
  <si>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</si>
  <si>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</si>
  <si>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</si>
  <si>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</si>
  <si>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</si>
  <si>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</si>
  <si>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</si>
  <si>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</si>
  <si>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</si>
  <si>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</si>
  <si>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</si>
  <si>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</si>
  <si>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</si>
  <si>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</si>
  <si>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</si>
  <si>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</si>
  <si>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</si>
  <si>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</si>
  <si>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</si>
  <si>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</si>
  <si>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</si>
  <si>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</si>
  <si>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</si>
  <si>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</si>
  <si>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</si>
  <si>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</si>
  <si>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</si>
  <si>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</si>
  <si>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</si>
  <si>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</si>
  <si>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</si>
  <si>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</si>
  <si>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</si>
  <si>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</si>
  <si>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</si>
  <si>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</si>
  <si>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</si>
  <si>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</si>
  <si>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</si>
  <si>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</si>
  <si>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</si>
  <si>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</si>
  <si>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</si>
  <si>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</si>
  <si>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</si>
  <si>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</si>
  <si>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</si>
  <si>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</si>
  <si>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</si>
  <si>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</si>
  <si>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</si>
  <si>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</si>
  <si>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</si>
  <si>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</si>
  <si>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</si>
  <si>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</si>
  <si>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</si>
  <si>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</si>
  <si>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</si>
  <si>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</si>
  <si>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</si>
  <si>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</si>
  <si>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</si>
  <si>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</si>
  <si>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</si>
  <si>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</si>
  <si>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</si>
  <si>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</si>
  <si>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</si>
  <si>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</si>
  <si>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</si>
  <si>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</si>
  <si>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</si>
  <si>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</si>
  <si>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</si>
  <si>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</si>
  <si>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</si>
  <si>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</si>
  <si>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</si>
  <si>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</si>
  <si>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</si>
  <si>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</si>
  <si>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</si>
  <si>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</si>
  <si>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</si>
  <si>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</si>
  <si>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</si>
  <si>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</si>
  <si>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</si>
  <si>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</si>
  <si>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</si>
  <si>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</si>
  <si>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</si>
  <si>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</si>
  <si>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</si>
  <si>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</si>
  <si>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</si>
  <si>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</si>
  <si>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</si>
  <si>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</si>
  <si>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</si>
  <si>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</si>
  <si>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</si>
  <si>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</si>
  <si>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</si>
  <si>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</si>
  <si>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</si>
  <si>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</si>
  <si>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</si>
  <si>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</si>
  <si>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</si>
  <si>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</si>
  <si>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</si>
  <si>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</si>
  <si>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</si>
  <si>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</si>
  <si>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</si>
  <si>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</si>
  <si>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</si>
  <si>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</si>
  <si>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</si>
  <si>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</si>
  <si>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</si>
  <si>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</si>
  <si>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</si>
  <si>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</si>
  <si>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</si>
  <si>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</si>
  <si>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</si>
  <si>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</si>
  <si>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</si>
  <si>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</si>
  <si>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</si>
  <si>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</si>
  <si>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</si>
  <si>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</si>
  <si>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</si>
  <si>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</si>
  <si>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</si>
  <si>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</si>
  <si>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</si>
  <si>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</si>
  <si>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</si>
  <si>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</si>
  <si>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</si>
  <si>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</si>
  <si>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</si>
  <si>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</si>
  <si>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</si>
  <si>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</si>
  <si>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</si>
  <si>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</si>
  <si>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</si>
  <si>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</si>
  <si>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</si>
  <si>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</si>
  <si>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</si>
  <si>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</si>
  <si>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</si>
  <si>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</si>
  <si>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</si>
  <si>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</si>
  <si>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</si>
  <si>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</si>
  <si>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</si>
  <si>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</si>
  <si>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</si>
  <si>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</si>
  <si>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</si>
  <si>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</si>
  <si>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</si>
  <si>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</si>
  <si>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</si>
  <si>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</si>
  <si>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</si>
  <si>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</si>
  <si>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</si>
  <si>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</si>
  <si>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</si>
  <si>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</si>
  <si>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</si>
  <si>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</si>
  <si>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</si>
  <si>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</si>
  <si>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</si>
  <si>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</si>
  <si>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</si>
  <si>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</si>
  <si>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</si>
  <si>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</si>
  <si>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</si>
  <si>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</si>
  <si>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</si>
  <si>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</si>
  <si>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</si>
  <si>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</si>
  <si>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</si>
  <si>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</si>
  <si>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</si>
  <si>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</si>
  <si>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</si>
  <si>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</si>
  <si>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</si>
  <si>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</si>
  <si>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</si>
  <si>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</si>
  <si>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</si>
  <si>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</si>
  <si>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</si>
  <si>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</si>
  <si>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</si>
  <si>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</si>
  <si>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</si>
  <si>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</si>
  <si>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</si>
  <si>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</si>
  <si>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</si>
  <si>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</si>
  <si>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</si>
  <si>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</si>
  <si>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</si>
  <si>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</si>
  <si>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</si>
  <si>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</si>
  <si>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</si>
  <si>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</si>
  <si>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</si>
  <si>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</si>
  <si>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</si>
  <si>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</si>
  <si>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</si>
  <si>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</si>
  <si>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</si>
  <si>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</si>
  <si>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</si>
  <si>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</si>
  <si>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</si>
  <si>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</si>
  <si>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</si>
  <si>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</si>
  <si>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</si>
  <si>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</si>
  <si>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</si>
  <si>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</si>
  <si>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</si>
  <si>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</si>
  <si>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</si>
  <si>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</si>
  <si>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</si>
  <si>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</si>
  <si>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</si>
  <si>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</si>
  <si>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</si>
  <si>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</si>
  <si>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</si>
  <si>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</si>
  <si>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</si>
  <si>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</si>
  <si>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</si>
  <si>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</si>
  <si>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</si>
  <si>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</si>
  <si>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</si>
  <si>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</si>
  <si>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</si>
  <si>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</si>
  <si>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</si>
  <si>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</si>
  <si>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</si>
  <si>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</si>
  <si>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</si>
  <si>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</si>
  <si>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</si>
  <si>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</si>
  <si>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</si>
  <si>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</si>
  <si>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</si>
  <si>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</si>
  <si>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</si>
  <si>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</si>
  <si>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</si>
  <si>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</si>
  <si>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</si>
  <si>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</si>
  <si>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</si>
  <si>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</si>
  <si>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</si>
  <si>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</si>
  <si>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</si>
  <si>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</si>
  <si>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</si>
  <si>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</si>
  <si>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</si>
  <si>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</si>
  <si>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</si>
  <si>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</si>
  <si>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</si>
  <si>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</si>
  <si>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</si>
  <si>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</si>
  <si>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</si>
  <si>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</si>
  <si>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</si>
  <si>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</si>
  <si>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</si>
  <si>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</si>
  <si>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</si>
  <si>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</si>
  <si>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</si>
  <si>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</si>
  <si>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</si>
  <si>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</si>
  <si>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</si>
  <si>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</si>
  <si>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</si>
  <si>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</si>
  <si>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</si>
  <si>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</si>
  <si>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</si>
  <si>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</si>
  <si>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</si>
  <si>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</si>
  <si>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</si>
  <si>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</si>
  <si>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</si>
  <si>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</si>
  <si>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</si>
  <si>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</si>
  <si>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</si>
  <si>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</si>
  <si>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</si>
  <si>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</si>
  <si>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</si>
  <si>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</si>
  <si>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</si>
  <si>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</si>
  <si>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</si>
  <si>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</si>
  <si>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</si>
  <si>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</si>
  <si>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</si>
  <si>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</si>
  <si>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</si>
  <si>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</si>
  <si>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</si>
  <si>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</si>
  <si>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</si>
  <si>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</si>
  <si>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</si>
  <si>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</si>
  <si>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</si>
  <si>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</si>
  <si>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</si>
  <si>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</si>
  <si>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</si>
  <si>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</si>
  <si>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</si>
  <si>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</si>
  <si>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</si>
  <si>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</si>
  <si>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</si>
  <si>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</si>
  <si>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</si>
  <si>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</si>
  <si>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</si>
  <si>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</si>
  <si>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</si>
  <si>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</si>
  <si>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</si>
  <si>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</si>
  <si>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</si>
  <si>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</si>
  <si>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</si>
  <si>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</si>
  <si>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</si>
  <si>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</si>
  <si>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</si>
  <si>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</si>
  <si>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</si>
  <si>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</si>
  <si>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</si>
  <si>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</si>
  <si>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</si>
  <si>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</si>
  <si>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</si>
  <si>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</si>
  <si>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</si>
  <si>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</si>
  <si>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</si>
  <si>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</si>
  <si>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</si>
  <si>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</si>
  <si>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</si>
  <si>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</si>
  <si>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</si>
  <si>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</si>
  <si>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</si>
  <si>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</si>
  <si>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</si>
  <si>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</si>
  <si>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</si>
  <si>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</si>
  <si>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</si>
  <si>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</si>
  <si>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</si>
  <si>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</si>
  <si>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</si>
  <si>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</si>
  <si>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</si>
  <si>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</si>
  <si>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</si>
  <si>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</si>
  <si>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</si>
  <si>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</si>
  <si>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</si>
  <si>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</si>
  <si>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</si>
  <si>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</si>
  <si>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</si>
  <si>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</si>
  <si>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</si>
  <si>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</si>
  <si>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</si>
  <si>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</si>
  <si>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</si>
  <si>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</si>
  <si>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</si>
  <si>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</si>
  <si>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</si>
  <si>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</si>
  <si>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</si>
  <si>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</si>
  <si>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</si>
  <si>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</si>
  <si>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</si>
  <si>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</si>
  <si>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</si>
  <si>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</si>
  <si>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</si>
  <si>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</si>
  <si>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</si>
  <si>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</si>
  <si>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</si>
  <si>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</si>
  <si>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</si>
  <si>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</si>
  <si>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</si>
  <si>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</si>
  <si>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</si>
  <si>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</si>
  <si>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</si>
  <si>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</si>
  <si>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</si>
  <si>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</si>
  <si>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</si>
  <si>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</si>
  <si>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</si>
  <si>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</si>
  <si>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</si>
  <si>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</si>
  <si>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</si>
  <si>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</si>
  <si>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</si>
  <si>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</si>
  <si>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</si>
  <si>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</si>
  <si>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</si>
  <si>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</si>
  <si>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</si>
  <si>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</si>
  <si>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</si>
  <si>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</si>
  <si>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</si>
  <si>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</si>
  <si>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</si>
  <si>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</si>
  <si>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</si>
  <si>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</si>
  <si>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</si>
  <si>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</si>
  <si>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</si>
  <si>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</si>
  <si>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</si>
  <si>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</si>
  <si>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</si>
  <si>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</si>
  <si>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</si>
  <si>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</si>
  <si>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</si>
  <si>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</si>
  <si>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</si>
  <si>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</si>
  <si>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</si>
  <si>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</si>
  <si>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</si>
  <si>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</si>
  <si>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</si>
  <si>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</si>
  <si>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</si>
  <si>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</si>
  <si>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</si>
  <si>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</si>
  <si>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</si>
  <si>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</si>
  <si>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</si>
  <si>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</si>
  <si>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</si>
  <si>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</si>
  <si>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</si>
  <si>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</si>
  <si>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</si>
  <si>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</si>
  <si>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</si>
  <si>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</si>
  <si>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</si>
  <si>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</si>
  <si>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</si>
  <si>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</si>
  <si>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</si>
  <si>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</si>
  <si>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</si>
  <si>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</si>
  <si>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</si>
  <si>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</si>
  <si>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</si>
  <si>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</si>
  <si>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</si>
  <si>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</si>
  <si>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</si>
  <si>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</si>
  <si>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</si>
  <si>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</si>
  <si>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</si>
  <si>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</si>
  <si>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</si>
  <si>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</si>
  <si>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</si>
  <si>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</si>
  <si>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</si>
  <si>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</si>
  <si>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</si>
  <si>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</si>
  <si>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</si>
  <si>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</si>
  <si>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</si>
  <si>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</si>
  <si>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</si>
  <si>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</si>
  <si>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</si>
  <si>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</si>
  <si>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</si>
  <si>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</si>
  <si>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</si>
  <si>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</si>
  <si>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</si>
  <si>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</si>
  <si>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</si>
  <si>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</si>
  <si>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</si>
  <si>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</si>
  <si>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</si>
  <si>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</si>
  <si>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</si>
  <si>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</si>
  <si>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</si>
  <si>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</si>
  <si>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</si>
  <si>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</si>
  <si>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</si>
  <si>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</si>
  <si>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</si>
  <si>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</si>
  <si>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</si>
  <si>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</si>
  <si>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</si>
  <si>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</si>
  <si>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</si>
  <si>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</si>
  <si>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</si>
  <si>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</si>
  <si>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</si>
  <si>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</si>
  <si>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</si>
  <si>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</si>
  <si>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</si>
  <si>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</si>
  <si>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</si>
  <si>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</si>
  <si>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</si>
  <si>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</si>
  <si>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</si>
  <si>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</si>
  <si>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</si>
  <si>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</si>
  <si>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</si>
  <si>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</si>
  <si>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</si>
  <si>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</si>
  <si>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</si>
  <si>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</si>
  <si>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</si>
  <si>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</si>
  <si>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</si>
  <si>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</si>
  <si>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</si>
  <si>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</si>
  <si>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</si>
  <si>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</si>
  <si>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</si>
  <si>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</si>
  <si>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</si>
  <si>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</si>
  <si>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</si>
  <si>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</si>
  <si>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</si>
  <si>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</si>
  <si>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</si>
  <si>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</si>
  <si>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</si>
  <si>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</si>
  <si>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</si>
  <si>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</si>
  <si>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</si>
  <si>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</si>
  <si>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</si>
  <si>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</si>
  <si>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</si>
  <si>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</si>
  <si>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</si>
  <si>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</si>
  <si>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</si>
  <si>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</si>
  <si>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</si>
  <si>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</si>
  <si>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</si>
  <si>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</si>
  <si>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</si>
  <si>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</si>
  <si>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</si>
  <si>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</si>
  <si>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</si>
  <si>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</si>
  <si>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</si>
  <si>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</si>
  <si>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</si>
  <si>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</si>
  <si>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</si>
  <si>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</si>
  <si>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</si>
  <si>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</si>
  <si>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</si>
  <si>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</si>
  <si>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</si>
  <si>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</si>
  <si>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</si>
  <si>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</si>
  <si>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</si>
  <si>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</si>
  <si>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</si>
  <si>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</si>
  <si>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</si>
  <si>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</si>
  <si>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</si>
  <si>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</si>
  <si>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</si>
  <si>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</si>
  <si>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</si>
  <si>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</si>
  <si>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</si>
  <si>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</si>
  <si>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</si>
  <si>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</si>
  <si>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</si>
  <si>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</si>
  <si>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</si>
  <si>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</si>
  <si>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</si>
  <si>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</si>
  <si>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</si>
  <si>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</si>
  <si>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</si>
  <si>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</si>
  <si>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</si>
  <si>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</si>
  <si>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</si>
  <si>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</si>
  <si>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</si>
  <si>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</si>
  <si>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</si>
  <si>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</si>
  <si>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</si>
  <si>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</si>
  <si>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</si>
  <si>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</si>
  <si>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</si>
  <si>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</si>
  <si>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</si>
  <si>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</si>
  <si>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</si>
  <si>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</si>
  <si>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</si>
  <si>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</si>
  <si>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</si>
  <si>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</si>
  <si>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</si>
  <si>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</si>
  <si>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</si>
  <si>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</si>
  <si>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</si>
  <si>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</si>
  <si>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</si>
  <si>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</si>
  <si>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</si>
  <si>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</si>
  <si>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</si>
  <si>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</si>
  <si>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</si>
  <si>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</si>
  <si>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</si>
  <si>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</si>
  <si>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</si>
  <si>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</si>
  <si>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</si>
  <si>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</si>
  <si>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</si>
  <si>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</si>
  <si>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</si>
  <si>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</si>
  <si>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</si>
  <si>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</si>
  <si>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</si>
  <si>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</si>
  <si>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</si>
  <si>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</si>
  <si>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</si>
  <si>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</si>
  <si>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</si>
  <si>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</si>
  <si>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</si>
  <si>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</si>
  <si>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</si>
  <si>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</si>
  <si>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</si>
  <si>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</si>
  <si>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</si>
  <si>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</si>
  <si>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</si>
  <si>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</si>
  <si>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</si>
  <si>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</si>
  <si>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</si>
  <si>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</si>
  <si>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</si>
  <si>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</si>
  <si>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</si>
  <si>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</si>
  <si>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</si>
  <si>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</si>
  <si>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</si>
  <si>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</si>
  <si>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</si>
  <si>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</si>
  <si>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</si>
  <si>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</si>
  <si>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</si>
  <si>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</si>
  <si>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</si>
  <si>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</si>
  <si>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</si>
  <si>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</si>
  <si>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</si>
  <si>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</si>
  <si>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</si>
  <si>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</si>
  <si>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</si>
  <si>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</si>
  <si>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</si>
  <si>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</si>
  <si>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</si>
  <si>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</si>
  <si>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</si>
  <si>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</si>
  <si>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</si>
  <si>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</si>
  <si>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</si>
  <si>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</si>
  <si>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</si>
  <si>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</si>
  <si>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</si>
  <si>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</si>
  <si>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</si>
  <si>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</si>
  <si>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</si>
  <si>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</si>
  <si>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</si>
  <si>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</si>
  <si>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</si>
  <si>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</si>
  <si>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</si>
  <si>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</si>
  <si>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</si>
  <si>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</si>
  <si>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</si>
  <si>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</si>
  <si>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</si>
  <si>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</si>
  <si>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</si>
  <si>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</si>
  <si>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</si>
  <si>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</si>
  <si>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</si>
  <si>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</si>
  <si>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</si>
  <si>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</si>
  <si>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</si>
  <si>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</si>
  <si>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</si>
  <si>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</si>
  <si>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</si>
  <si>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</si>
  <si>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</si>
  <si>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</si>
  <si>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</si>
  <si>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</si>
  <si>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</si>
  <si>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</si>
  <si>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</si>
  <si>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</si>
  <si>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</si>
  <si>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</si>
  <si>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</si>
  <si>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</si>
  <si>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</si>
  <si>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</si>
  <si>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</si>
  <si>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</si>
  <si>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</si>
  <si>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</si>
  <si>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</si>
  <si>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</si>
  <si>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</si>
  <si>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</si>
  <si>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</si>
  <si>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</si>
  <si>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</si>
  <si>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</si>
  <si>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</si>
  <si>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</si>
  <si>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</si>
  <si>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</si>
  <si>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</si>
  <si>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</si>
  <si>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</si>
  <si>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</si>
  <si>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</si>
  <si>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</si>
  <si>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</si>
  <si>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</si>
  <si>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</si>
  <si>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</si>
  <si>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</si>
  <si>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</si>
  <si>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</si>
  <si>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</si>
  <si>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</si>
  <si>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</si>
  <si>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</si>
  <si>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</si>
  <si>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</si>
  <si>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</si>
  <si>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</si>
  <si>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</si>
  <si>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</si>
  <si>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</si>
  <si>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</si>
  <si>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</si>
  <si>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</si>
  <si>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</si>
  <si>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</si>
  <si>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</si>
  <si>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</si>
  <si>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</si>
  <si>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</si>
  <si>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</si>
  <si>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</si>
  <si>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</si>
  <si>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</si>
  <si>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</si>
  <si>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</si>
  <si>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</si>
  <si>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</si>
  <si>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</si>
  <si>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</si>
  <si>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</si>
  <si>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</si>
  <si>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</si>
  <si>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</si>
  <si>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</si>
  <si>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</si>
  <si>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</si>
  <si>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</si>
  <si>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</si>
  <si>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</si>
  <si>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</si>
  <si>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</si>
  <si>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</si>
  <si>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</si>
  <si>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</si>
  <si>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</si>
  <si>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</si>
  <si>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</si>
  <si>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</si>
  <si>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</si>
  <si>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</si>
  <si>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</si>
  <si>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</si>
  <si>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</si>
  <si>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</si>
  <si>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</si>
  <si>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</si>
  <si>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</si>
  <si>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</si>
  <si>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</si>
  <si>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</si>
  <si>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</si>
  <si>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</si>
  <si>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</si>
  <si>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</si>
  <si>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</si>
  <si>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</si>
  <si>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</si>
  <si>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</si>
  <si>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</si>
  <si>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</si>
  <si>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</si>
  <si>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</si>
  <si>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</si>
  <si>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</si>
  <si>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</si>
  <si>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</si>
  <si>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</si>
  <si>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</si>
  <si>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</si>
  <si>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</si>
  <si>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</si>
  <si>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</si>
  <si>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</si>
  <si>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</si>
  <si>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</si>
  <si>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</si>
  <si>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</si>
  <si>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</si>
  <si>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</si>
  <si>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</si>
  <si>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</si>
  <si>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</si>
  <si>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</si>
  <si>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</si>
  <si>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</si>
  <si>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</si>
  <si>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</si>
  <si>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</si>
  <si>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</si>
  <si>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</si>
  <si>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</si>
  <si>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</si>
  <si>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</si>
  <si>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</si>
  <si>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</si>
  <si>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</si>
  <si>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</si>
  <si>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</si>
  <si>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</si>
  <si>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</si>
  <si>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</si>
  <si>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</si>
  <si>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</si>
  <si>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</si>
  <si>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</si>
  <si>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</si>
  <si>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</si>
  <si>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</si>
  <si>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</si>
  <si>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</si>
  <si>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</si>
  <si>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</si>
  <si>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</si>
  <si>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</si>
  <si>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</si>
  <si>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</si>
  <si>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</si>
  <si>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</si>
  <si>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</si>
  <si>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</si>
  <si>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</si>
  <si>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</si>
  <si>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</si>
  <si>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</si>
  <si>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</si>
  <si>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</si>
  <si>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</si>
  <si>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</si>
  <si>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</si>
  <si>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</si>
  <si>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</si>
  <si>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</si>
  <si>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</si>
  <si>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</si>
  <si>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</si>
  <si>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</si>
  <si>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</si>
  <si>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</si>
  <si>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</si>
  <si>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</si>
  <si>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</si>
  <si>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</si>
  <si>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</si>
  <si>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</si>
  <si>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</si>
  <si>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</si>
  <si>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</si>
  <si>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</si>
  <si>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</si>
  <si>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</si>
  <si>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</si>
  <si>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</si>
  <si>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</si>
  <si>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</si>
  <si>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</si>
  <si>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</si>
  <si>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</si>
  <si>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</si>
  <si>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</si>
  <si>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</si>
  <si>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</si>
  <si>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</si>
  <si>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</si>
  <si>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</si>
  <si>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</si>
  <si>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</si>
  <si>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</si>
  <si>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</si>
  <si>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</si>
  <si>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</si>
  <si>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</si>
  <si>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</si>
  <si>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</si>
  <si>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</si>
  <si>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</si>
  <si>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</si>
  <si>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</si>
  <si>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</si>
  <si>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</si>
  <si>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</si>
  <si>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</si>
  <si>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</si>
  <si>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</si>
  <si>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</si>
  <si>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</si>
  <si>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</si>
  <si>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</si>
  <si>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</si>
  <si>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</si>
  <si>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</si>
  <si>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</si>
  <si>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</si>
  <si>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</si>
  <si>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</si>
  <si>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</si>
  <si>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</si>
  <si>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</si>
  <si>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</si>
  <si>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</si>
  <si>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</si>
  <si>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</si>
  <si>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</si>
  <si>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</si>
  <si>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</si>
  <si>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</si>
  <si>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</si>
  <si>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</si>
  <si>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</si>
  <si>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</si>
  <si>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</si>
  <si>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</si>
  <si>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</si>
  <si>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</si>
  <si>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</si>
  <si>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</si>
  <si>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</si>
  <si>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</si>
  <si>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</si>
  <si>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</si>
  <si>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</si>
  <si>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</si>
  <si>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</si>
  <si>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</si>
  <si>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</si>
  <si>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</si>
  <si>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</si>
  <si>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</si>
  <si>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</si>
  <si>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</si>
  <si>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</si>
  <si>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</si>
  <si>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</si>
  <si>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</si>
  <si>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</si>
  <si>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</si>
  <si>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</si>
  <si>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</si>
  <si>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</si>
  <si>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</si>
  <si>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</si>
  <si>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</si>
  <si>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</si>
  <si>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</si>
  <si>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</si>
  <si>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</si>
  <si>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</si>
  <si>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</si>
  <si>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</si>
  <si>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</si>
  <si>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</si>
  <si>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</si>
  <si>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</si>
  <si>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</si>
  <si>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</si>
  <si>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</si>
  <si>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</si>
  <si>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</si>
  <si>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</si>
  <si>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</si>
  <si>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</si>
  <si>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</si>
  <si>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</si>
  <si>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</si>
  <si>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</si>
  <si>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</si>
  <si>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</si>
  <si>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</si>
  <si>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</si>
  <si>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</si>
  <si>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</si>
  <si>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</si>
  <si>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</si>
  <si>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</si>
  <si>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</si>
  <si>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</si>
  <si>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</si>
  <si>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</si>
  <si>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</si>
  <si>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</si>
  <si>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</si>
  <si>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</si>
  <si>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</si>
  <si>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</si>
  <si>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</si>
  <si>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</si>
  <si>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</si>
  <si>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</si>
  <si>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</si>
  <si>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</si>
  <si>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</si>
  <si>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</si>
  <si>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</si>
  <si>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</si>
  <si>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</si>
  <si>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</si>
  <si>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</si>
  <si>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</si>
  <si>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</si>
  <si>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</si>
  <si>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</si>
  <si>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</si>
  <si>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</si>
  <si>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</si>
  <si>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</si>
  <si>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</si>
  <si>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</si>
  <si>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</si>
  <si>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</si>
  <si>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</si>
  <si>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</si>
  <si>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</si>
  <si>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</si>
  <si>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</si>
  <si>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</si>
  <si>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</si>
  <si>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</si>
  <si>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</si>
  <si>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</si>
  <si>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</si>
  <si>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</si>
  <si>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</si>
  <si>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</si>
  <si>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</si>
  <si>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</si>
  <si>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</si>
  <si>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</si>
  <si>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</si>
  <si>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</si>
  <si>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</si>
  <si>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</si>
  <si>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</si>
  <si>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</si>
  <si>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</si>
  <si>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</si>
  <si>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</si>
  <si>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</si>
  <si>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</si>
  <si>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</si>
  <si>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</si>
  <si>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</si>
  <si>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</si>
  <si>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</si>
  <si>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</si>
  <si>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</si>
  <si>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</si>
  <si>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</si>
  <si>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</si>
  <si>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</si>
  <si>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</si>
  <si>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</si>
  <si>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</si>
  <si>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</si>
  <si>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</si>
  <si>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</si>
  <si>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</si>
  <si>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</si>
  <si>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</si>
  <si>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</si>
  <si>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</si>
  <si>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</si>
  <si>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</si>
  <si>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</si>
  <si>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</si>
  <si>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</si>
  <si>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</si>
  <si>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</si>
  <si>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</si>
  <si>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</si>
  <si>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</si>
  <si>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</si>
  <si>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</si>
  <si>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</si>
  <si>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</si>
  <si>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</si>
  <si>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</si>
  <si>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</si>
  <si>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</si>
  <si>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</si>
  <si>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</si>
  <si>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</si>
  <si>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</si>
  <si>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</si>
  <si>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</si>
  <si>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</si>
  <si>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</si>
  <si>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</si>
  <si>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</si>
  <si>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</si>
  <si>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</si>
  <si>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</si>
  <si>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</si>
  <si>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</si>
  <si>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</si>
  <si>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</si>
  <si>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</si>
  <si>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</si>
  <si>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</si>
  <si>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</si>
  <si>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</si>
  <si>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</si>
  <si>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</si>
  <si>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</si>
  <si>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</si>
  <si>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</si>
  <si>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</si>
  <si>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</si>
  <si>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</si>
  <si>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</si>
  <si>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</si>
  <si>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</si>
  <si>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</si>
  <si>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</si>
  <si>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</si>
  <si>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</si>
  <si>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</si>
  <si>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</si>
  <si>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</si>
  <si>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</si>
  <si>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</si>
  <si>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</si>
  <si>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</si>
  <si>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</si>
  <si>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</si>
  <si>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</si>
  <si>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</si>
  <si>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</si>
  <si>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</si>
  <si>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</si>
  <si>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</si>
  <si>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</si>
  <si>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</si>
  <si>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</si>
  <si>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</si>
  <si>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</si>
  <si>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</si>
  <si>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</si>
  <si>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</si>
  <si>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</si>
  <si>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</si>
  <si>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</si>
  <si>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</si>
  <si>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</si>
  <si>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</si>
  <si>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</si>
  <si>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</si>
  <si>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</si>
  <si>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</si>
  <si>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</si>
  <si>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</si>
  <si>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</si>
  <si>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</si>
  <si>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</si>
  <si>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</si>
  <si>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</si>
  <si>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</si>
  <si>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</si>
  <si>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</si>
  <si>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</si>
  <si>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</si>
  <si>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</si>
  <si>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</si>
  <si>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</si>
  <si>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</si>
  <si>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</si>
  <si>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</si>
  <si>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</si>
  <si>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</si>
  <si>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</si>
  <si>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</si>
  <si>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</si>
  <si>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</si>
  <si>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</si>
  <si>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</si>
  <si>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</si>
  <si>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</si>
  <si>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</si>
  <si>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</si>
  <si>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</si>
  <si>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</si>
  <si>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</si>
  <si>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</si>
  <si>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</si>
  <si>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</si>
  <si>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</si>
  <si>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</si>
  <si>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</si>
  <si>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</si>
  <si>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</si>
  <si>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</si>
  <si>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</si>
  <si>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</si>
  <si>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</si>
  <si>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</si>
  <si>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</si>
  <si>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</si>
  <si>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</si>
  <si>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</si>
  <si>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</si>
  <si>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</si>
  <si>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</si>
  <si>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</si>
  <si>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</si>
  <si>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</si>
  <si>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</si>
  <si>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</si>
  <si>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</si>
  <si>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</si>
  <si>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</si>
  <si>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</si>
  <si>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</si>
  <si>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</si>
  <si>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</si>
  <si>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</si>
  <si>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</si>
  <si>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</si>
  <si>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</si>
  <si>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</si>
  <si>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</si>
  <si>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</si>
  <si>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</si>
  <si>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</si>
  <si>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</si>
  <si>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</si>
  <si>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</si>
  <si>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</si>
  <si>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</si>
  <si>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</si>
  <si>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</si>
  <si>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</si>
  <si>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</si>
  <si>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</si>
  <si>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</si>
  <si>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</si>
  <si>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</si>
  <si>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</si>
  <si>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</si>
  <si>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</si>
  <si>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</si>
  <si>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</si>
  <si>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</si>
  <si>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</si>
  <si>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</si>
  <si>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</si>
  <si>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</si>
  <si>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</si>
  <si>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</si>
  <si>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</si>
  <si>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</si>
  <si>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</si>
  <si>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</si>
  <si>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</si>
  <si>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</si>
  <si>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</si>
  <si>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</si>
  <si>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</si>
  <si>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</si>
  <si>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</si>
  <si>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</si>
  <si>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</si>
  <si>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</si>
  <si>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</si>
  <si>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</si>
  <si>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</si>
  <si>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</si>
  <si>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</si>
  <si>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</si>
  <si>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</si>
  <si>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</si>
  <si>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</si>
  <si>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</si>
  <si>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</si>
  <si>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</si>
  <si>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</si>
  <si>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</si>
  <si>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</si>
  <si>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</si>
  <si>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</si>
  <si>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</si>
  <si>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</si>
  <si>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</si>
  <si>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</si>
  <si>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</si>
  <si>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</si>
  <si>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</si>
  <si>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</si>
  <si>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</si>
  <si>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</si>
  <si>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</si>
  <si>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</si>
  <si>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</si>
  <si>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</si>
  <si>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</si>
  <si>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</si>
  <si>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</si>
  <si>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</si>
  <si>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</si>
  <si>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</si>
  <si>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</si>
  <si>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</si>
  <si>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</si>
  <si>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</si>
  <si>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</si>
  <si>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</si>
  <si>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</si>
  <si>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</si>
  <si>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</si>
  <si>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</si>
  <si>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</si>
  <si>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</si>
  <si>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</si>
  <si>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</si>
  <si>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</si>
  <si>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</si>
  <si>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</si>
  <si>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</si>
  <si>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</si>
  <si>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</si>
  <si>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</si>
  <si>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</si>
  <si>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</si>
  <si>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</si>
  <si>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</si>
  <si>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</si>
  <si>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</si>
  <si>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</si>
  <si>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</si>
  <si>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</si>
  <si>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</si>
  <si>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</si>
  <si>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</si>
  <si>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</si>
  <si>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</si>
  <si>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</si>
  <si>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</si>
  <si>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</si>
  <si>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</si>
  <si>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</si>
  <si>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</si>
  <si>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</si>
  <si>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</si>
  <si>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</si>
  <si>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</si>
  <si>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</si>
  <si>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</si>
  <si>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</si>
  <si>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</si>
  <si>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</si>
  <si>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</si>
  <si>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</si>
  <si>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</si>
  <si>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</si>
  <si>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</si>
  <si>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</si>
  <si>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</si>
  <si>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</si>
  <si>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</si>
  <si>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</si>
  <si>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</si>
  <si>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</si>
  <si>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</si>
  <si>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</si>
  <si>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</si>
  <si>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</si>
  <si>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</si>
  <si>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</si>
  <si>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</si>
  <si>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</si>
  <si>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</si>
  <si>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</si>
  <si>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</si>
  <si>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</si>
  <si>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</si>
  <si>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</si>
  <si>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</si>
  <si>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</si>
  <si>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</si>
  <si>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</si>
  <si>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</si>
  <si>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</si>
  <si>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</si>
  <si>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</si>
  <si>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</si>
  <si>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</si>
  <si>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</si>
  <si>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</si>
  <si>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</si>
  <si>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</si>
  <si>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</si>
  <si>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</si>
  <si>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</si>
  <si>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</si>
  <si>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</si>
  <si>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</si>
  <si>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</si>
  <si>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</si>
  <si>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</si>
  <si>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</si>
  <si>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</si>
  <si>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</si>
  <si>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</si>
  <si>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</si>
  <si>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</si>
  <si>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</si>
  <si>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</si>
  <si>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</si>
  <si>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</si>
  <si>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</si>
  <si>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</si>
  <si>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</si>
  <si>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</si>
  <si>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</si>
  <si>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</si>
  <si>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</si>
  <si>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</si>
  <si>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</si>
  <si>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</si>
  <si>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</si>
  <si>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</si>
  <si>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</si>
  <si>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</si>
  <si>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</si>
  <si>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</si>
  <si>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</si>
  <si>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</si>
  <si>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</si>
  <si>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</si>
  <si>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</si>
  <si>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</si>
  <si>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</si>
  <si>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</si>
  <si>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</si>
  <si>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</si>
  <si>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</si>
  <si>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</si>
  <si>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</si>
  <si>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</si>
  <si>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</si>
  <si>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</si>
  <si>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</si>
  <si>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</si>
  <si>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</si>
  <si>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</si>
  <si>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</si>
  <si>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</si>
  <si>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</si>
  <si>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</si>
  <si>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</si>
  <si>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</si>
  <si>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</si>
  <si>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</si>
  <si>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</si>
  <si>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</si>
  <si>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</si>
  <si>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</si>
  <si>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</si>
  <si>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</si>
  <si>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</si>
  <si>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</si>
  <si>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</si>
  <si>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</si>
  <si>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</si>
  <si>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</si>
  <si>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</si>
  <si>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</si>
  <si>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</si>
  <si>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</si>
  <si>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</si>
  <si>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</si>
  <si>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</si>
  <si>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</si>
  <si>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</si>
  <si>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</si>
  <si>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</si>
  <si>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</si>
  <si>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</si>
  <si>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</si>
  <si>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</si>
  <si>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</si>
  <si>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</si>
  <si>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</si>
  <si>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</si>
  <si>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</si>
  <si>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</si>
  <si>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</si>
  <si>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</si>
  <si>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</si>
  <si>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</si>
  <si>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</si>
  <si>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</si>
  <si>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</si>
  <si>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</si>
  <si>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</si>
  <si>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</si>
  <si>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</si>
  <si>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</si>
  <si>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</si>
  <si>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</si>
  <si>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</si>
  <si>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</si>
  <si>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</si>
  <si>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</si>
  <si>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</si>
  <si>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</si>
  <si>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</si>
  <si>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</si>
  <si>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</si>
  <si>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</si>
  <si>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</si>
  <si>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</si>
  <si>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</si>
  <si>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</si>
  <si>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</si>
  <si>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</si>
  <si>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</si>
  <si>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</si>
  <si>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</si>
  <si>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</si>
  <si>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</si>
  <si>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</si>
  <si>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</si>
  <si>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</si>
  <si>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</si>
  <si>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</si>
  <si>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</si>
  <si>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</si>
  <si>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</si>
  <si>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</si>
  <si>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</si>
  <si>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</si>
  <si>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</si>
  <si>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</si>
  <si>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</si>
  <si>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</si>
  <si>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</si>
  <si>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</si>
  <si>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</si>
  <si>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</si>
  <si>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</si>
  <si>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</si>
  <si>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</si>
  <si>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</si>
  <si>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</si>
  <si>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</si>
  <si>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</si>
  <si>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</si>
  <si>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</si>
  <si>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</si>
  <si>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</si>
  <si>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</si>
  <si>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</si>
  <si>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</si>
  <si>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</si>
  <si>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</si>
  <si>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</si>
  <si>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</si>
  <si>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</si>
  <si>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</si>
  <si>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</si>
  <si>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</si>
  <si>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</si>
  <si>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</si>
  <si>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</si>
  <si>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</si>
  <si>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</si>
  <si>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</si>
  <si>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</si>
  <si>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</si>
  <si>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</si>
  <si>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</si>
  <si>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</si>
  <si>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</si>
  <si>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</si>
  <si>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</si>
  <si>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</si>
  <si>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</si>
  <si>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</si>
  <si>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</si>
  <si>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</si>
  <si>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</si>
  <si>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</si>
  <si>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</si>
  <si>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</si>
  <si>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</si>
  <si>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</si>
  <si>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</si>
  <si>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</si>
  <si>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</si>
  <si>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</si>
  <si>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</si>
  <si>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</si>
  <si>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</si>
  <si>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</si>
  <si>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</si>
  <si>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</si>
  <si>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</si>
  <si>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</si>
  <si>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</si>
  <si>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</si>
  <si>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</si>
  <si>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</si>
  <si>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</si>
  <si>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</si>
  <si>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</si>
  <si>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</si>
  <si>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</si>
  <si>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</si>
  <si>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</si>
  <si>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</si>
  <si>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</si>
  <si>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</si>
  <si>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</si>
  <si>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</si>
  <si>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</si>
  <si>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</si>
  <si>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</si>
  <si>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</si>
  <si>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</si>
  <si>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</si>
  <si>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</si>
  <si>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</si>
  <si>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</si>
  <si>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</si>
  <si>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</si>
  <si>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</si>
  <si>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</si>
  <si>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</si>
  <si>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</si>
  <si>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</si>
  <si>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</si>
  <si>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</si>
  <si>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</si>
  <si>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</si>
  <si>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</si>
  <si>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</si>
  <si>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</si>
  <si>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</si>
  <si>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</si>
  <si>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</si>
  <si>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</si>
  <si>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</si>
  <si>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</si>
  <si>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</si>
  <si>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</si>
  <si>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</si>
  <si>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</si>
  <si>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</si>
  <si>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</si>
  <si>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</si>
  <si>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</si>
  <si>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</si>
  <si>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</si>
  <si>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</si>
  <si>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</si>
  <si>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</si>
  <si>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</si>
  <si>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</si>
  <si>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</si>
  <si>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</si>
  <si>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</si>
  <si>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</si>
  <si>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</si>
  <si>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</si>
  <si>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</si>
  <si>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</si>
  <si>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</si>
  <si>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</si>
  <si>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</si>
  <si>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</si>
  <si>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</si>
  <si>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</si>
  <si>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</si>
  <si>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</si>
  <si>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</si>
  <si>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</si>
  <si>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</si>
  <si>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</si>
  <si>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</si>
  <si>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</si>
  <si>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</si>
  <si>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</si>
  <si>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</si>
  <si>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</si>
  <si>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</si>
  <si>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</si>
  <si>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</si>
  <si>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</si>
  <si>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</si>
  <si>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</si>
  <si>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</si>
  <si>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</si>
  <si>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</si>
  <si>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</si>
  <si>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</si>
  <si>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</si>
  <si>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</si>
  <si>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</si>
  <si>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</si>
  <si>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</si>
  <si>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</si>
  <si>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</si>
  <si>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</si>
  <si>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</si>
  <si>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</si>
  <si>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</si>
  <si>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</si>
  <si>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</si>
  <si>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</si>
  <si>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</si>
  <si>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</si>
  <si>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</si>
  <si>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</si>
  <si>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</si>
  <si>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</si>
  <si>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</si>
  <si>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</si>
  <si>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</si>
  <si>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</si>
  <si>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</si>
  <si>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</si>
  <si>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</si>
  <si>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</si>
  <si>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</si>
  <si>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</si>
  <si>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</si>
  <si>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</si>
  <si>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</si>
  <si>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</si>
  <si>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</si>
  <si>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</si>
  <si>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</si>
  <si>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</si>
  <si>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</si>
  <si>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</si>
  <si>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</si>
  <si>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</si>
  <si>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</si>
  <si>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</si>
  <si>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</si>
  <si>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</si>
  <si>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</si>
  <si>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</si>
  <si>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</si>
  <si>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</si>
  <si>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</si>
  <si>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</si>
  <si>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</si>
  <si>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</si>
  <si>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</si>
  <si>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</si>
  <si>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</si>
  <si>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</si>
  <si>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</si>
  <si>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</si>
  <si>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</si>
  <si>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</si>
  <si>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</si>
  <si>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</si>
  <si>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</si>
  <si>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</si>
  <si>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</si>
  <si>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</si>
  <si>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</si>
  <si>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</si>
  <si>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</si>
  <si>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</si>
  <si>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</si>
  <si>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</si>
  <si>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</si>
  <si>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</si>
  <si>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</si>
  <si>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</si>
  <si>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</si>
  <si>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</si>
  <si>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</si>
  <si>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</si>
  <si>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</si>
  <si>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</si>
  <si>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</si>
  <si>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</si>
  <si>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</si>
  <si>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</si>
  <si>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</si>
  <si>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</si>
  <si>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</si>
  <si>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</si>
  <si>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</si>
  <si>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</si>
  <si>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</si>
  <si>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</si>
  <si>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</si>
  <si>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</si>
  <si>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</si>
  <si>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</si>
  <si>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</si>
  <si>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</si>
  <si>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</si>
  <si>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</si>
  <si>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</si>
  <si>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</si>
  <si>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</si>
  <si>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</si>
  <si>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</si>
  <si>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</si>
  <si>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</si>
  <si>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</si>
  <si>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</si>
  <si>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</si>
  <si>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</si>
  <si>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</si>
  <si>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</si>
  <si>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</si>
  <si>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</si>
  <si>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</si>
  <si>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</si>
  <si>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</si>
  <si>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</si>
  <si>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</si>
  <si>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</si>
  <si>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</si>
  <si>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</si>
  <si>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</si>
  <si>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</si>
  <si>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</si>
  <si>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</si>
  <si>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</si>
  <si>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</si>
  <si>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</si>
  <si>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</si>
  <si>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</si>
  <si>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</si>
  <si>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</si>
  <si>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</si>
  <si>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</si>
  <si>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</si>
  <si>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</si>
  <si>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</si>
  <si>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</si>
  <si>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</si>
  <si>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</si>
  <si>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</si>
  <si>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</si>
  <si>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</si>
  <si>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</si>
  <si>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</si>
  <si>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</si>
  <si>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</si>
  <si>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</si>
  <si>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</si>
  <si>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</si>
  <si>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</si>
  <si>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</si>
  <si>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</si>
  <si>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</si>
  <si>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</si>
  <si>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</si>
  <si>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</si>
  <si>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</si>
  <si>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</si>
  <si>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</si>
  <si>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</si>
  <si>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</si>
  <si>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</si>
  <si>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</si>
  <si>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</si>
  <si>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</si>
  <si>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</si>
  <si>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</si>
  <si>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</si>
  <si>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</si>
  <si>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</si>
  <si>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</si>
  <si>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</si>
  <si>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</si>
  <si>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</si>
  <si>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</si>
  <si>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</si>
  <si>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</si>
  <si>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</si>
  <si>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</si>
  <si>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</si>
  <si>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</si>
  <si>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</si>
  <si>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</si>
  <si>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</si>
  <si>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</si>
  <si>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</si>
  <si>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</si>
  <si>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</si>
  <si>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</si>
  <si>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</si>
  <si>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</si>
  <si>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</si>
  <si>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</si>
  <si>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</si>
  <si>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</si>
  <si>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</si>
  <si>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</si>
  <si>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</si>
  <si>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</si>
  <si>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</si>
  <si>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</si>
  <si>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</si>
  <si>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</si>
  <si>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</si>
  <si>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</si>
  <si>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</si>
  <si>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</si>
  <si>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</si>
  <si>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</si>
  <si>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</si>
  <si>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</si>
  <si>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</si>
  <si>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</si>
  <si>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</si>
  <si>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</si>
  <si>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</si>
  <si>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</si>
  <si>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</si>
  <si>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</si>
  <si>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</si>
  <si>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</si>
  <si>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</si>
  <si>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</si>
  <si>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</si>
  <si>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</si>
  <si>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</si>
  <si>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</si>
  <si>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</si>
  <si>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</si>
  <si>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</si>
  <si>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</si>
  <si>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</si>
  <si>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</si>
  <si>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</si>
  <si>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</si>
  <si>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</si>
  <si>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</si>
  <si>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</si>
  <si>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</si>
  <si>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</si>
  <si>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</si>
  <si>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</si>
  <si>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</si>
  <si>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</si>
  <si>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</si>
  <si>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</si>
  <si>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</si>
  <si>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</si>
  <si>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</si>
  <si>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</si>
  <si>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</si>
  <si>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</si>
  <si>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</si>
  <si>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</si>
  <si>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</si>
  <si>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</si>
  <si>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</si>
  <si>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</si>
  <si>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</si>
  <si>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</si>
  <si>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</si>
  <si>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</si>
  <si>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</si>
  <si>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</si>
  <si>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</si>
  <si>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</si>
  <si>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</si>
  <si>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</si>
  <si>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</si>
  <si>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</si>
  <si>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</si>
  <si>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</si>
  <si>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</si>
  <si>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</si>
  <si>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</si>
  <si>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</si>
  <si>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</si>
  <si>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</si>
  <si>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</si>
  <si>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</si>
  <si>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</si>
  <si>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</si>
  <si>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</si>
  <si>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</si>
  <si>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</si>
  <si>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</si>
  <si>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</si>
  <si>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</si>
  <si>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</si>
  <si>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</si>
  <si>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</si>
  <si>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</si>
  <si>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</si>
  <si>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</si>
  <si>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</si>
  <si>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</si>
  <si>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</si>
  <si>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</si>
  <si>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</si>
  <si>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</si>
  <si>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</si>
  <si>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</si>
  <si>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</si>
  <si>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</si>
  <si>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</si>
  <si>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</si>
  <si>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</si>
  <si>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</si>
  <si>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</si>
  <si>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</si>
  <si>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</si>
  <si>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</si>
  <si>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</si>
  <si>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</si>
  <si>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</si>
  <si>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</si>
  <si>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</si>
  <si>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</si>
  <si>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</si>
  <si>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</si>
  <si>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</si>
  <si>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</si>
  <si>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</si>
  <si>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</si>
  <si>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</si>
  <si>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</si>
  <si>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</si>
  <si>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</si>
  <si>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</si>
  <si>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</si>
  <si>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</si>
  <si>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</si>
  <si>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</si>
  <si>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</si>
  <si>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</si>
  <si>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</si>
  <si>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</si>
  <si>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</si>
  <si>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</si>
  <si>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</si>
  <si>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</si>
  <si>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</si>
  <si>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</si>
  <si>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</si>
  <si>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</si>
  <si>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</si>
  <si>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</si>
  <si>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</si>
  <si>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</si>
  <si>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</si>
  <si>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</si>
  <si>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</si>
  <si>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</si>
  <si>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</si>
  <si>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</si>
  <si>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</si>
  <si>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</si>
  <si>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</si>
  <si>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</si>
  <si>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</si>
  <si>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</si>
  <si>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</si>
  <si>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</si>
  <si>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</si>
  <si>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</si>
  <si>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</si>
  <si>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</si>
  <si>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</si>
  <si>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</si>
  <si>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</si>
  <si>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</si>
  <si>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</si>
  <si>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</si>
  <si>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</si>
  <si>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</si>
  <si>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</si>
  <si>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</si>
  <si>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</si>
  <si>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</si>
  <si>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</si>
  <si>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</si>
  <si>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</si>
  <si>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</si>
  <si>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</si>
  <si>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</si>
  <si>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</si>
  <si>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</si>
  <si>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</si>
  <si>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</si>
  <si>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</si>
  <si>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</si>
  <si>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</si>
  <si>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</si>
  <si>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</si>
  <si>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</si>
  <si>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</si>
  <si>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</si>
  <si>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</si>
  <si>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</si>
  <si>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</si>
  <si>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</si>
  <si>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</si>
  <si>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</si>
  <si>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</si>
  <si>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</si>
  <si>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</si>
  <si>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</si>
  <si>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</si>
  <si>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</si>
  <si>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</si>
  <si>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</si>
  <si>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</si>
  <si>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</si>
  <si>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</si>
  <si>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</si>
  <si>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</si>
  <si>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</si>
  <si>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</si>
  <si>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</si>
  <si>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</si>
  <si>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</si>
  <si>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</si>
  <si>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</si>
  <si>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</si>
  <si>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</si>
  <si>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</si>
  <si>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</si>
  <si>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</si>
  <si>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</si>
  <si>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</si>
  <si>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</si>
  <si>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</si>
  <si>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</si>
  <si>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</si>
  <si>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</si>
  <si>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</si>
  <si>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</si>
  <si>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</si>
  <si>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</si>
  <si>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</si>
  <si>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</si>
  <si>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</si>
  <si>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</si>
  <si>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</si>
  <si>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</si>
  <si>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</si>
  <si>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</si>
  <si>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</si>
  <si>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</si>
  <si>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</si>
  <si>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</si>
  <si>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</si>
  <si>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</si>
  <si>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</si>
  <si>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</si>
  <si>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</si>
  <si>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</si>
  <si>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</si>
  <si>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</si>
  <si>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</si>
  <si>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</si>
  <si>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</si>
  <si>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</si>
  <si>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</si>
  <si>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</si>
  <si>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</si>
  <si>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</si>
  <si>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</si>
  <si>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</si>
  <si>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</si>
  <si>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</si>
  <si>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</si>
  <si>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</si>
  <si>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</si>
  <si>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</si>
  <si>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</si>
  <si>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</si>
  <si>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</si>
  <si>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</si>
  <si>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</si>
  <si>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</si>
  <si>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</si>
  <si>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</si>
  <si>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</si>
  <si>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</si>
  <si>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</si>
  <si>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</si>
  <si>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</si>
  <si>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</si>
  <si>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</si>
  <si>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</si>
  <si>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</si>
  <si>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</si>
  <si>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</si>
  <si>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</si>
  <si>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</si>
  <si>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</si>
  <si>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</si>
  <si>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</si>
  <si>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</si>
  <si>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</si>
  <si>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</si>
  <si>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</si>
  <si>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</si>
  <si>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</si>
  <si>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</si>
  <si>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</si>
  <si>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</si>
  <si>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</si>
  <si>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</si>
  <si>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</si>
  <si>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</si>
  <si>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</si>
  <si>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</si>
  <si>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</si>
  <si>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</si>
  <si>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</si>
  <si>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</si>
  <si>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</si>
  <si>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</si>
  <si>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</si>
  <si>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</si>
  <si>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</si>
  <si>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</si>
  <si>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</si>
  <si>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</si>
  <si>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</si>
  <si>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</si>
  <si>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</si>
  <si>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</si>
  <si>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</si>
  <si>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</si>
  <si>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</si>
  <si>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</si>
  <si>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</si>
  <si>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</si>
  <si>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</si>
  <si>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</si>
  <si>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</si>
  <si>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</si>
  <si>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</si>
  <si>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</si>
  <si>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</si>
  <si>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</si>
  <si>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</si>
  <si>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</si>
  <si>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</si>
  <si>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</si>
  <si>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</si>
  <si>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</si>
  <si>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</si>
  <si>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</si>
  <si>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</si>
  <si>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</si>
  <si>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</si>
  <si>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</si>
  <si>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</si>
  <si>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</si>
  <si>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</si>
  <si>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</si>
  <si>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</si>
  <si>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</si>
  <si>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</si>
  <si>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</si>
  <si>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</si>
  <si>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</si>
  <si>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</si>
  <si>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</si>
  <si>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</si>
  <si>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</si>
  <si>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</si>
  <si>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</si>
  <si>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</si>
  <si>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</si>
  <si>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</si>
  <si>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</si>
  <si>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</si>
  <si>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</si>
  <si>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</si>
  <si>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</si>
  <si>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</si>
  <si>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</si>
  <si>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</si>
  <si>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</si>
  <si>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</si>
  <si>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</si>
  <si>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</si>
  <si>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</si>
  <si>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</si>
  <si>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</si>
  <si>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</si>
  <si>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</si>
  <si>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</si>
  <si>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</si>
  <si>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</si>
  <si>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</si>
  <si>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</si>
  <si>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</si>
  <si>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</si>
  <si>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</si>
  <si>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</si>
  <si>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</si>
  <si>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</si>
  <si>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</si>
  <si>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</si>
  <si>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</si>
  <si>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</si>
  <si>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</si>
  <si>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</si>
  <si>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</si>
  <si>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</si>
  <si>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</si>
  <si>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</si>
  <si>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</si>
  <si>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</si>
  <si>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</si>
  <si>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</si>
  <si>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</si>
  <si>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</si>
  <si>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</si>
  <si>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</si>
  <si>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</si>
  <si>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</si>
  <si>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</si>
  <si>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</si>
  <si>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</si>
  <si>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</si>
  <si>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</si>
  <si>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</si>
  <si>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</si>
  <si>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</si>
  <si>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</si>
  <si>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</si>
  <si>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</si>
  <si>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</si>
  <si>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</si>
  <si>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</si>
  <si>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</si>
  <si>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</si>
  <si>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</si>
  <si>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</si>
  <si>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</si>
  <si>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</si>
  <si>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</si>
  <si>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</si>
  <si>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</si>
  <si>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</si>
  <si>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</si>
  <si>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</si>
  <si>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</si>
  <si>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</si>
  <si>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</si>
  <si>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</si>
  <si>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</si>
  <si>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</si>
  <si>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</si>
  <si>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</si>
  <si>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</si>
  <si>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</si>
  <si>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</si>
  <si>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</si>
  <si>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</si>
  <si>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</si>
  <si>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</si>
  <si>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</si>
  <si>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</si>
  <si>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</si>
  <si>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</si>
  <si>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</si>
  <si>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</si>
  <si>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</si>
  <si>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</si>
  <si>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</si>
  <si>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</si>
  <si>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</si>
  <si>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</si>
  <si>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</si>
  <si>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</si>
  <si>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</si>
  <si>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</si>
  <si>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</si>
  <si>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</si>
  <si>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</si>
  <si>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</si>
  <si>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</si>
  <si>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</si>
  <si>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</si>
  <si>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</si>
  <si>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</si>
  <si>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</si>
  <si>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</si>
  <si>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</si>
  <si>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</si>
  <si>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</si>
  <si>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</si>
  <si>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</si>
  <si>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</si>
  <si>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</si>
  <si>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</si>
  <si>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</si>
  <si>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</si>
  <si>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</si>
  <si>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</si>
  <si>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</si>
  <si>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</si>
  <si>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</si>
  <si>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</si>
  <si>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</si>
  <si>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</si>
  <si>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</si>
  <si>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</si>
  <si>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</si>
  <si>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</si>
  <si>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</si>
  <si>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</si>
  <si>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</si>
  <si>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</si>
  <si>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</si>
  <si>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</si>
  <si>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</si>
  <si>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</si>
  <si>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</si>
  <si>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</si>
  <si>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</si>
  <si>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</si>
  <si>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</si>
  <si>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</si>
  <si>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</si>
  <si>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</si>
  <si>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</si>
  <si>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</si>
  <si>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</si>
  <si>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</si>
  <si>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</si>
  <si>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</si>
  <si>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</si>
  <si>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</si>
  <si>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</si>
  <si>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</si>
  <si>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</si>
  <si>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</si>
  <si>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</si>
  <si>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</si>
  <si>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</si>
  <si>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</si>
  <si>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</si>
  <si>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</si>
  <si>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</si>
  <si>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</si>
  <si>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</si>
  <si>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</si>
  <si>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</si>
  <si>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</si>
  <si>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</si>
  <si>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</si>
  <si>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</si>
  <si>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</si>
  <si>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</si>
  <si>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</si>
  <si>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</si>
  <si>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</si>
  <si>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</si>
  <si>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</si>
  <si>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</si>
  <si>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</si>
  <si>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</si>
  <si>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</si>
  <si>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</si>
  <si>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</si>
  <si>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</si>
  <si>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</si>
  <si>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</si>
  <si>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</si>
  <si>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</si>
  <si>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</si>
  <si>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</si>
  <si>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</si>
  <si>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</si>
  <si>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</si>
  <si>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</si>
  <si>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</si>
  <si>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</si>
  <si>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</si>
  <si>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</si>
  <si>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</si>
  <si>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</si>
  <si>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</si>
  <si>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</si>
  <si>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</si>
  <si>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</si>
  <si>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</si>
  <si>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</si>
  <si>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</si>
  <si>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</si>
  <si>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</si>
  <si>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</si>
  <si>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</si>
  <si>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</si>
  <si>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</si>
  <si>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</si>
  <si>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</si>
  <si>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</si>
  <si>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</si>
  <si>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</si>
  <si>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</si>
  <si>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</si>
  <si>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</si>
  <si>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</si>
  <si>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</si>
  <si>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</si>
  <si>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</si>
  <si>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</si>
  <si>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</si>
  <si>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</si>
  <si>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</si>
  <si>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</si>
  <si>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</si>
  <si>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</si>
  <si>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</si>
  <si>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</si>
  <si>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</si>
  <si>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</si>
  <si>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</si>
  <si>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</si>
  <si>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</si>
  <si>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</si>
  <si>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</si>
  <si>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</si>
  <si>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</si>
  <si>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</si>
  <si>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</si>
  <si>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</si>
  <si>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</si>
  <si>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</si>
  <si>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</si>
  <si>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</si>
  <si>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</si>
  <si>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</si>
  <si>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</si>
  <si>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</si>
  <si>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</si>
  <si>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</si>
  <si>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</si>
  <si>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</si>
  <si>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</si>
  <si>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</si>
  <si>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</si>
  <si>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</si>
  <si>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</si>
  <si>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</si>
  <si>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</si>
  <si>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</si>
  <si>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</si>
  <si>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</si>
  <si>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</si>
  <si>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</si>
  <si>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</si>
  <si>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</si>
  <si>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</si>
  <si>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</si>
  <si>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</si>
  <si>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</si>
  <si>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</si>
  <si>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</si>
  <si>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</si>
  <si>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</si>
  <si>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</si>
  <si>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</si>
  <si>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</si>
  <si>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</si>
  <si>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</si>
  <si>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</si>
  <si>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</si>
  <si>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</si>
  <si>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</si>
  <si>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</si>
  <si>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</si>
  <si>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</si>
  <si>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</si>
  <si>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</si>
  <si>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</si>
  <si>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</si>
  <si>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</si>
  <si>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</si>
  <si>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</si>
  <si>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</si>
  <si>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</si>
  <si>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</si>
  <si>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</si>
  <si>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</si>
  <si>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</si>
  <si>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</si>
  <si>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</si>
  <si>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</si>
  <si>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</si>
  <si>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</si>
  <si>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</si>
  <si>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</si>
  <si>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</si>
  <si>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</si>
  <si>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</si>
  <si>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</si>
  <si>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</si>
  <si>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</si>
  <si>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</si>
  <si>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</si>
  <si>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</si>
  <si>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</si>
  <si>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</si>
  <si>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</si>
  <si>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</si>
  <si>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</si>
  <si>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</si>
  <si>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</si>
  <si>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</si>
  <si>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</si>
  <si>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</si>
  <si>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</si>
  <si>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</si>
  <si>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</si>
  <si>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</si>
  <si>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</si>
  <si>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</si>
  <si>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</si>
  <si>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</si>
  <si>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</si>
  <si>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</si>
  <si>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</si>
  <si>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</si>
  <si>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</si>
  <si>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</si>
  <si>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</si>
  <si>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</si>
  <si>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</si>
  <si>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</si>
  <si>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</si>
  <si>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</si>
  <si>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</si>
  <si>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</si>
  <si>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</si>
  <si>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</si>
  <si>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</si>
  <si>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</si>
  <si>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</si>
  <si>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</si>
  <si>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</si>
  <si>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</si>
  <si>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</si>
  <si>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</si>
  <si>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</si>
  <si>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</si>
  <si>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</si>
  <si>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</si>
  <si>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</si>
  <si>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</si>
  <si>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</si>
  <si>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</si>
  <si>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</si>
  <si>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</si>
  <si>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</si>
  <si>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</si>
  <si>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</si>
  <si>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</si>
  <si>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</si>
  <si>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</si>
  <si>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</si>
  <si>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</si>
  <si>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</si>
  <si>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</si>
  <si>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</si>
  <si>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</si>
  <si>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</si>
  <si>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</si>
  <si>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</si>
  <si>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</si>
  <si>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</si>
  <si>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</si>
  <si>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</si>
  <si>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</si>
  <si>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</si>
  <si>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</si>
  <si>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</si>
  <si>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</si>
  <si>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</si>
  <si>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</si>
  <si>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</si>
  <si>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</si>
  <si>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</si>
  <si>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</si>
  <si>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</si>
  <si>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</si>
  <si>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</si>
  <si>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</si>
  <si>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</si>
  <si>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</si>
  <si>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</si>
  <si>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</si>
  <si>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</si>
  <si>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</si>
  <si>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</si>
  <si>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</si>
  <si>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</si>
  <si>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</si>
  <si>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</si>
  <si>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</si>
  <si>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</si>
  <si>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</si>
  <si>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</si>
  <si>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</si>
  <si>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</si>
  <si>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</si>
  <si>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</si>
  <si>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</si>
  <si>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</si>
  <si>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</si>
  <si>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</si>
  <si>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</si>
  <si>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</si>
  <si>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</si>
  <si>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</si>
  <si>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</si>
  <si>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</si>
  <si>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</si>
  <si>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</si>
  <si>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</si>
  <si>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</si>
  <si>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</si>
  <si>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</si>
  <si>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</si>
  <si>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</si>
  <si>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</si>
  <si>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</si>
  <si>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</si>
  <si>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</si>
  <si>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</si>
  <si>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</si>
  <si>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</si>
  <si>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</si>
  <si>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</si>
  <si>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</si>
  <si>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</si>
  <si>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</si>
  <si>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</si>
  <si>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</si>
  <si>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</si>
  <si>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</si>
  <si>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</si>
  <si>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</si>
  <si>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</si>
  <si>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</si>
  <si>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</si>
  <si>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</si>
  <si>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</si>
  <si>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</si>
  <si>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</si>
  <si>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</si>
  <si>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</si>
  <si>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</si>
  <si>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</si>
  <si>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</si>
  <si>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</si>
  <si>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</si>
  <si>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</si>
  <si>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</si>
  <si>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</si>
  <si>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</si>
  <si>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</si>
  <si>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</si>
  <si>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</si>
  <si>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</si>
  <si>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</si>
  <si>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</si>
  <si>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</si>
  <si>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</si>
  <si>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</si>
  <si>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</si>
  <si>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</si>
  <si>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</si>
  <si>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</si>
  <si>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</si>
  <si>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</si>
  <si>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</si>
  <si>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</si>
  <si>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</si>
  <si>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</si>
  <si>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</si>
  <si>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</si>
  <si>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</si>
  <si>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</si>
  <si>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</si>
  <si>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</si>
  <si>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</si>
  <si>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</si>
  <si>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</si>
  <si>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</si>
  <si>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</si>
  <si>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</si>
  <si>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</si>
  <si>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</si>
  <si>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</si>
  <si>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</si>
  <si>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</si>
  <si>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</si>
  <si>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</si>
  <si>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</si>
  <si>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</si>
  <si>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</si>
  <si>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</si>
  <si>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</si>
  <si>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</si>
  <si>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</si>
  <si>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</si>
  <si>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</si>
  <si>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</si>
  <si>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</si>
  <si>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</si>
  <si>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</si>
  <si>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</si>
  <si>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</si>
  <si>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</si>
  <si>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</si>
  <si>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</si>
  <si>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</si>
  <si>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</si>
  <si>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</si>
  <si>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</si>
  <si>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</si>
  <si>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</si>
  <si>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</si>
  <si>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</si>
  <si>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</si>
  <si>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</si>
  <si>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</si>
  <si>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</si>
  <si>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</si>
  <si>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</si>
  <si>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</si>
  <si>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</si>
  <si>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</si>
  <si>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</si>
  <si>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</si>
  <si>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</si>
  <si>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</si>
  <si>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</si>
  <si>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</si>
  <si>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</si>
  <si>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</si>
  <si>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</si>
  <si>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</si>
  <si>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</si>
  <si>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</si>
  <si>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</si>
  <si>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</si>
  <si>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</si>
  <si>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</si>
  <si>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</si>
  <si>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</si>
  <si>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</si>
  <si>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</si>
  <si>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</si>
  <si>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</si>
  <si>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</si>
  <si>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</si>
  <si>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</si>
  <si>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</si>
  <si>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</si>
  <si>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</si>
  <si>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</si>
  <si>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</si>
  <si>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</si>
  <si>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</si>
  <si>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</si>
  <si>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</si>
  <si>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</si>
  <si>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</si>
  <si>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</si>
  <si>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</si>
  <si>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</si>
  <si>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</si>
  <si>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</si>
  <si>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</si>
  <si>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</si>
  <si>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</si>
  <si>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</si>
  <si>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</si>
  <si>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</si>
  <si>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</si>
  <si>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</si>
  <si>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</si>
  <si>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</si>
  <si>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</si>
  <si>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</si>
  <si>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</si>
  <si>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</si>
  <si>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</si>
  <si>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</si>
  <si>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</si>
  <si>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</si>
  <si>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</si>
  <si>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</si>
  <si>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</si>
  <si>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</si>
  <si>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</si>
  <si>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</si>
  <si>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</si>
  <si>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</si>
  <si>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</si>
  <si>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</si>
  <si>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</si>
  <si>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</si>
  <si>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</si>
  <si>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</si>
  <si>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</si>
  <si>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</si>
  <si>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</si>
  <si>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</si>
  <si>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</si>
  <si>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</si>
  <si>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</si>
  <si>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</si>
  <si>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</si>
  <si>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</si>
  <si>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</si>
  <si>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</si>
  <si>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</si>
  <si>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</si>
  <si>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</si>
  <si>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</si>
  <si>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</si>
  <si>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</si>
  <si>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</si>
  <si>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</si>
  <si>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</si>
  <si>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</si>
  <si>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</si>
  <si>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</si>
  <si>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</si>
  <si>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</si>
  <si>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</si>
  <si>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</si>
  <si>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</si>
  <si>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</si>
  <si>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</si>
  <si>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</si>
  <si>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</si>
  <si>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</si>
  <si>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</si>
  <si>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</si>
  <si>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</si>
  <si>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</si>
  <si>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</si>
  <si>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</si>
  <si>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</si>
  <si>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</si>
  <si>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</si>
  <si>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</si>
  <si>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</si>
  <si>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</si>
  <si>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</si>
  <si>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</si>
  <si>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</si>
  <si>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</si>
  <si>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</si>
  <si>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</si>
  <si>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</si>
  <si>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</si>
  <si>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</si>
  <si>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</si>
  <si>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</si>
  <si>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</si>
  <si>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</si>
  <si>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</si>
  <si>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</si>
  <si>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</si>
  <si>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</si>
  <si>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</si>
  <si>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</si>
  <si>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</si>
  <si>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</si>
  <si>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</si>
  <si>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</si>
  <si>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</si>
  <si>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</si>
  <si>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</si>
  <si>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</si>
  <si>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</si>
  <si>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</si>
  <si>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</si>
  <si>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</si>
  <si>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</si>
  <si>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</si>
  <si>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</si>
  <si>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</si>
  <si>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</si>
  <si>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</si>
  <si>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</si>
  <si>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</si>
  <si>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</si>
  <si>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</si>
  <si>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</si>
  <si>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</si>
  <si>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</si>
  <si>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</si>
  <si>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</si>
  <si>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</si>
  <si>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</si>
  <si>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</si>
  <si>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</si>
  <si>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</si>
  <si>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</si>
  <si>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</si>
  <si>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</si>
  <si>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</si>
  <si>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</si>
  <si>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</si>
  <si>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</si>
  <si>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</si>
  <si>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</si>
  <si>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</si>
  <si>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</si>
  <si>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</si>
  <si>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</si>
  <si>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</si>
  <si>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</si>
  <si>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</si>
  <si>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</si>
  <si>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</si>
  <si>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</si>
  <si>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</si>
  <si>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</si>
  <si>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</si>
  <si>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</si>
  <si>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</si>
  <si>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</si>
  <si>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</si>
  <si>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</si>
  <si>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</si>
  <si>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</si>
  <si>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</si>
  <si>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</si>
  <si>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</si>
  <si>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</si>
  <si>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</si>
  <si>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</si>
  <si>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</si>
  <si>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</si>
  <si>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</si>
  <si>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</si>
  <si>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</si>
  <si>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</si>
  <si>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</si>
  <si>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</si>
  <si>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</si>
  <si>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</si>
  <si>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</si>
  <si>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</si>
  <si>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</si>
  <si>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</si>
  <si>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</si>
  <si>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</si>
  <si>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</si>
  <si>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</si>
  <si>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</si>
  <si>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</si>
  <si>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</si>
  <si>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</si>
  <si>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</si>
  <si>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</si>
  <si>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</si>
  <si>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</si>
  <si>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</si>
  <si>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</si>
  <si>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</si>
  <si>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</si>
  <si>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</si>
  <si>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</si>
  <si>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</si>
  <si>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</si>
  <si>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</si>
  <si>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</si>
  <si>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</si>
  <si>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</si>
  <si>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</si>
  <si>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</si>
  <si>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</si>
  <si>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</si>
  <si>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</si>
  <si>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</si>
  <si>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</si>
  <si>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</si>
  <si>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</si>
  <si>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</si>
  <si>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</si>
  <si>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</si>
  <si>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</si>
  <si>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</si>
  <si>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</si>
  <si>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</si>
  <si>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</si>
  <si>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</si>
  <si>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</si>
  <si>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</si>
  <si>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</si>
  <si>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</si>
  <si>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</si>
  <si>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</si>
  <si>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</si>
  <si>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</si>
  <si>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</si>
  <si>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</si>
  <si>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</si>
  <si>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</si>
  <si>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</si>
  <si>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</si>
  <si>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</si>
  <si>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</si>
  <si>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</si>
  <si>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</si>
  <si>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</si>
  <si>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</si>
  <si>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</si>
  <si>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</si>
  <si>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</si>
  <si>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</si>
  <si>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</si>
  <si>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</si>
  <si>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</si>
  <si>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</si>
  <si>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</si>
  <si>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</si>
  <si>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</si>
  <si>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</si>
  <si>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</si>
  <si>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</si>
  <si>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</si>
  <si>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</si>
  <si>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</si>
  <si>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</si>
  <si>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</si>
  <si>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</si>
  <si>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</si>
  <si>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</si>
  <si>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</si>
  <si>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</si>
  <si>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</si>
  <si>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</si>
  <si>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</si>
  <si>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</si>
  <si>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</si>
  <si>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</si>
  <si>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</si>
  <si>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</si>
  <si>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</si>
  <si>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</si>
  <si>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</si>
  <si>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</si>
  <si>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</si>
  <si>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</si>
  <si>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</si>
  <si>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</si>
  <si>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</si>
  <si>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</si>
  <si>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</si>
  <si>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</si>
  <si>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</si>
  <si>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</si>
  <si>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</si>
  <si>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</si>
  <si>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</si>
  <si>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</si>
  <si>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</si>
  <si>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</si>
  <si>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</si>
  <si>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</si>
  <si>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</si>
  <si>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</si>
  <si>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</si>
  <si>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</si>
  <si>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</si>
  <si>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</si>
  <si>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</si>
  <si>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</si>
  <si>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</si>
  <si>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</si>
  <si>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</si>
  <si>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</si>
  <si>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</si>
  <si>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</si>
  <si>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</si>
  <si>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</si>
  <si>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</si>
  <si>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</si>
  <si>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</si>
  <si>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</si>
  <si>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</si>
  <si>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</si>
  <si>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</si>
  <si>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</si>
  <si>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</si>
  <si>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</si>
  <si>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</si>
  <si>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</si>
  <si>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</si>
  <si>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</si>
  <si>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</si>
  <si>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</si>
  <si>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</si>
  <si>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</si>
  <si>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</si>
  <si>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</si>
  <si>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</si>
  <si>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</si>
  <si>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</si>
  <si>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</si>
  <si>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</si>
  <si>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</si>
  <si>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</si>
  <si>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</si>
  <si>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</si>
  <si>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</si>
  <si>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</si>
  <si>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</si>
  <si>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</si>
  <si>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</si>
  <si>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</si>
  <si>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</si>
  <si>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</si>
  <si>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</si>
  <si>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</si>
  <si>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</si>
  <si>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</si>
  <si>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</si>
  <si>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</si>
  <si>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</si>
  <si>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</si>
  <si>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</si>
  <si>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</si>
  <si>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</si>
  <si>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</si>
  <si>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</si>
  <si>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</si>
  <si>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</si>
  <si>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</si>
  <si>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</si>
  <si>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</si>
  <si>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</si>
  <si>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</si>
  <si>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</si>
  <si>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</si>
  <si>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</si>
  <si>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</si>
  <si>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</si>
  <si>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</si>
  <si>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</si>
  <si>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</si>
  <si>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</si>
  <si>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</si>
  <si>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</si>
  <si>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</si>
  <si>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</si>
  <si>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</si>
  <si>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</si>
  <si>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</si>
  <si>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</si>
  <si>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</si>
  <si>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</si>
  <si>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</si>
  <si>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</si>
  <si>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</si>
  <si>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</si>
  <si>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</si>
  <si>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</si>
  <si>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</si>
  <si>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</si>
  <si>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</si>
  <si>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</si>
  <si>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</si>
  <si>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</si>
  <si>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</si>
  <si>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</si>
  <si>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</si>
  <si>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</si>
  <si>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</si>
  <si>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</si>
  <si>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</si>
  <si>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</si>
  <si>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</si>
  <si>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</si>
  <si>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</si>
  <si>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</si>
  <si>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</si>
  <si>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</si>
  <si>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</si>
  <si>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</si>
  <si>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</si>
  <si>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</si>
  <si>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</si>
  <si>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</si>
  <si>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</si>
  <si>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</si>
  <si>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</si>
  <si>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</si>
  <si>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</si>
  <si>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</si>
  <si>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</si>
  <si>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</si>
  <si>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</si>
  <si>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</si>
  <si>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</si>
  <si>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</si>
  <si>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</si>
  <si>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</si>
  <si>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</si>
  <si>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</si>
  <si>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</si>
  <si>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</si>
  <si>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</si>
  <si>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</si>
  <si>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</si>
  <si>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</si>
  <si>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</si>
  <si>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</si>
  <si>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</si>
  <si>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</si>
  <si>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</si>
  <si>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</si>
  <si>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</si>
  <si>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</si>
  <si>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</si>
  <si>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</si>
  <si>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</si>
  <si>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</si>
  <si>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</si>
  <si>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</si>
  <si>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</si>
  <si>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</si>
  <si>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</si>
  <si>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</si>
  <si>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</si>
  <si>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</si>
  <si>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</si>
  <si>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</si>
  <si>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</si>
  <si>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</si>
  <si>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</si>
  <si>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</si>
  <si>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</si>
  <si>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</si>
  <si>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</si>
  <si>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</si>
  <si>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</si>
  <si>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</si>
  <si>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</si>
  <si>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</si>
  <si>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</si>
  <si>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</si>
  <si>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</si>
  <si>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</si>
  <si>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</si>
  <si>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</si>
  <si>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</si>
  <si>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</si>
  <si>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</si>
  <si>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</si>
  <si>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</si>
  <si>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</si>
  <si>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</si>
  <si>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</si>
  <si>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</si>
  <si>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</si>
  <si>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</si>
  <si>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</si>
  <si>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</si>
  <si>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</si>
  <si>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</si>
  <si>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</si>
  <si>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</si>
  <si>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</si>
  <si>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</si>
  <si>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</si>
  <si>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</si>
  <si>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</si>
  <si>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</si>
  <si>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</si>
  <si>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</si>
  <si>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</si>
  <si>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</si>
  <si>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</si>
  <si>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</si>
  <si>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</si>
  <si>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</si>
  <si>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</si>
  <si>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</si>
  <si>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</si>
  <si>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</si>
  <si>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</si>
  <si>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</si>
  <si>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</si>
  <si>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</si>
  <si>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</si>
  <si>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</si>
  <si>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</si>
  <si>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</si>
  <si>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</si>
  <si>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</si>
  <si>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</si>
  <si>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</si>
  <si>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</si>
  <si>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</si>
  <si>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</si>
  <si>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</si>
  <si>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</si>
  <si>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</si>
  <si>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</si>
  <si>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</si>
  <si>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</si>
  <si>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</si>
  <si>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</si>
  <si>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</si>
  <si>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</si>
  <si>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</si>
  <si>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</si>
  <si>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</si>
  <si>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</si>
  <si>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</si>
  <si>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</si>
  <si>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</si>
  <si>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</si>
  <si>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</si>
  <si>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</si>
  <si>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</si>
  <si>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</si>
  <si>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</si>
  <si>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</si>
  <si>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</si>
  <si>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</si>
  <si>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</si>
  <si>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</si>
  <si>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</si>
  <si>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</si>
  <si>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</si>
  <si>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</si>
  <si>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</si>
  <si>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</si>
  <si>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</si>
  <si>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</si>
  <si>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</si>
  <si>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</si>
  <si>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</si>
  <si>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</si>
  <si>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</si>
  <si>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</si>
  <si>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</si>
  <si>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</si>
  <si>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</si>
  <si>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</si>
  <si>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</si>
  <si>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</si>
  <si>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</si>
  <si>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</si>
  <si>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</si>
  <si>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</si>
  <si>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</si>
  <si>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</si>
  <si>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</si>
  <si>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</si>
  <si>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</si>
  <si>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</si>
  <si>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</si>
  <si>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</si>
  <si>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</si>
  <si>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</si>
  <si>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</si>
  <si>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</si>
  <si>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</si>
  <si>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</si>
  <si>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</si>
  <si>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</si>
  <si>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</si>
  <si>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</si>
  <si>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</si>
  <si>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</si>
  <si>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</si>
  <si>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</si>
  <si>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</si>
  <si>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</si>
  <si>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</si>
  <si>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</si>
  <si>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</si>
  <si>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</si>
  <si>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</si>
  <si>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</si>
  <si>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</si>
  <si>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</si>
  <si>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</si>
  <si>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</si>
  <si>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</si>
  <si>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</si>
  <si>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</si>
  <si>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</si>
  <si>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</si>
  <si>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</si>
  <si>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</si>
  <si>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</si>
  <si>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</si>
  <si>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</si>
  <si>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</si>
  <si>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</si>
  <si>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</si>
  <si>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</si>
  <si>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</si>
  <si>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</si>
  <si>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</si>
  <si>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</si>
  <si>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</si>
  <si>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</si>
  <si>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</si>
  <si>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</si>
  <si>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</si>
  <si>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</si>
  <si>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</si>
  <si>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</si>
  <si>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</si>
  <si>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</si>
  <si>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</si>
  <si>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</si>
  <si>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</si>
  <si>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</si>
  <si>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</si>
  <si>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</si>
  <si>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</si>
  <si>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</si>
  <si>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</si>
  <si>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</si>
  <si>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</si>
  <si>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</si>
  <si>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</si>
  <si>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</si>
  <si>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</si>
  <si>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</si>
  <si>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</si>
  <si>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</si>
  <si>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</si>
  <si>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</si>
  <si>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</si>
  <si>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</si>
  <si>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</si>
  <si>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</si>
  <si>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</si>
  <si>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</si>
  <si>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</si>
  <si>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</si>
  <si>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</si>
  <si>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</si>
  <si>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</si>
  <si>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</si>
  <si>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</si>
  <si>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</si>
  <si>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</si>
  <si>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</si>
  <si>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</si>
  <si>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</si>
  <si>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</si>
  <si>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</si>
  <si>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</si>
  <si>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</si>
  <si>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</si>
  <si>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</si>
  <si>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</si>
  <si>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</si>
  <si>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</si>
  <si>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</si>
  <si>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</si>
  <si>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</si>
  <si>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</si>
  <si>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</si>
  <si>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</si>
  <si>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</si>
  <si>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</si>
  <si>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</si>
  <si>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</si>
  <si>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</si>
  <si>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</si>
  <si>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</si>
  <si>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</si>
  <si>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</si>
  <si>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</si>
  <si>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</si>
  <si>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</si>
  <si>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</si>
  <si>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</si>
  <si>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</si>
  <si>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</si>
  <si>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</si>
  <si>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</si>
  <si>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</si>
  <si>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</si>
  <si>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</si>
  <si>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</si>
  <si>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</si>
  <si>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</si>
  <si>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</si>
  <si>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</si>
  <si>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</si>
  <si>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</si>
  <si>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</si>
  <si>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</si>
  <si>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</si>
  <si>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</si>
  <si>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</si>
  <si>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</si>
  <si>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</si>
  <si>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</si>
  <si>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</si>
  <si>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</si>
  <si>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</si>
  <si>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</si>
  <si>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</si>
  <si>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</si>
  <si>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</si>
  <si>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</si>
  <si>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</si>
  <si>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</si>
  <si>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</si>
  <si>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</si>
  <si>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</si>
  <si>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</si>
  <si>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</si>
  <si>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</si>
  <si>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</si>
  <si>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</si>
  <si>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</si>
  <si>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</si>
  <si>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</si>
  <si>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</si>
  <si>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</si>
  <si>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</si>
  <si>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</si>
  <si>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</si>
  <si>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</si>
  <si>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</si>
  <si>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</si>
  <si>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</si>
  <si>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</si>
  <si>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</si>
  <si>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</si>
  <si>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</si>
  <si>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</si>
  <si>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</si>
  <si>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</si>
  <si>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</si>
  <si>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</si>
  <si>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</si>
  <si>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</si>
  <si>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</si>
  <si>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</si>
  <si>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</si>
  <si>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</si>
  <si>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</si>
  <si>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</si>
  <si>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</si>
  <si>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</si>
  <si>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</si>
  <si>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</si>
  <si>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</si>
  <si>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</si>
  <si>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</si>
  <si>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</si>
  <si>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</si>
  <si>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</si>
  <si>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</si>
  <si>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</si>
  <si>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</si>
  <si>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</si>
  <si>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</si>
  <si>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</si>
  <si>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</si>
  <si>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</si>
  <si>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</si>
  <si>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</si>
  <si>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</si>
  <si>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</si>
  <si>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</si>
  <si>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</si>
  <si>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</si>
  <si>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</si>
  <si>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</si>
  <si>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</si>
  <si>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</si>
  <si>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</si>
  <si>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</si>
  <si>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</si>
  <si>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</si>
  <si>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</si>
  <si>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</si>
  <si>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</si>
  <si>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</si>
  <si>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</si>
  <si>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</si>
  <si>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</si>
  <si>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</si>
  <si>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</si>
  <si>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</si>
  <si>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</si>
  <si>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</si>
  <si>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</si>
  <si>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</si>
  <si>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</si>
  <si>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</si>
  <si>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</si>
  <si>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</si>
  <si>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</si>
  <si>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</si>
  <si>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</si>
  <si>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</si>
  <si>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</si>
  <si>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</si>
  <si>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</si>
  <si>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</si>
  <si>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</si>
  <si>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</si>
  <si>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</si>
  <si>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</si>
  <si>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</si>
  <si>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</si>
  <si>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</si>
  <si>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</si>
  <si>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</si>
  <si>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</si>
  <si>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</si>
  <si>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</si>
  <si>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</si>
  <si>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</si>
  <si>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</si>
  <si>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</si>
  <si>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</si>
  <si>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</si>
  <si>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</si>
  <si>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</si>
  <si>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</si>
  <si>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</si>
  <si>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</si>
  <si>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</si>
  <si>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</si>
  <si>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</si>
  <si>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</si>
  <si>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</si>
  <si>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</si>
  <si>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</si>
  <si>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</si>
  <si>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</si>
  <si>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</si>
  <si>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</si>
  <si>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</si>
  <si>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</si>
  <si>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</si>
  <si>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</si>
  <si>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</si>
  <si>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</si>
  <si>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</si>
  <si>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</si>
  <si>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</si>
  <si>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</si>
  <si>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</si>
  <si>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</si>
  <si>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</si>
  <si>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</si>
  <si>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</si>
  <si>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</si>
  <si>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</si>
  <si>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</si>
  <si>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</si>
  <si>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</si>
  <si>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</si>
  <si>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</si>
  <si>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</si>
  <si>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</si>
  <si>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</si>
  <si>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</si>
  <si>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</si>
  <si>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</si>
  <si>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</si>
  <si>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</si>
  <si>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</si>
  <si>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</si>
  <si>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</si>
  <si>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</si>
  <si>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</si>
  <si>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</si>
  <si>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</si>
  <si>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</si>
  <si>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</si>
  <si>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</si>
  <si>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</si>
  <si>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</si>
  <si>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</si>
  <si>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</si>
  <si>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</si>
  <si>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</si>
  <si>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</si>
  <si>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</si>
  <si>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</si>
  <si>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</si>
  <si>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</si>
  <si>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</si>
  <si>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</si>
  <si>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</si>
  <si>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</si>
  <si>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</si>
  <si>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</si>
  <si>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</si>
  <si>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</si>
  <si>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</si>
  <si>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</si>
  <si>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</si>
  <si>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</si>
  <si>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</si>
  <si>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</si>
  <si>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</si>
  <si>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</si>
  <si>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</si>
  <si>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</si>
  <si>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</si>
  <si>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</si>
  <si>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</si>
  <si>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</si>
  <si>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</si>
  <si>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</si>
  <si>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</si>
  <si>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</si>
  <si>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</si>
  <si>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</si>
  <si>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</si>
  <si>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</si>
  <si>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</si>
  <si>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</si>
  <si>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</si>
  <si>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</si>
  <si>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</si>
  <si>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</si>
  <si>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</si>
  <si>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</si>
  <si>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</si>
  <si>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</si>
  <si>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</si>
  <si>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</si>
  <si>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</si>
  <si>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</si>
  <si>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</si>
  <si>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</si>
  <si>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</si>
  <si>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</si>
  <si>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</si>
  <si>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</si>
  <si>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</si>
  <si>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</si>
  <si>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</si>
  <si>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</si>
  <si>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</si>
  <si>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</si>
  <si>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</si>
  <si>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</si>
  <si>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</si>
  <si>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</si>
  <si>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</si>
  <si>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</si>
  <si>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</si>
  <si>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</si>
  <si>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</si>
  <si>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</si>
  <si>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</si>
  <si>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</si>
  <si>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</si>
  <si>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</si>
  <si>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</si>
  <si>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</si>
  <si>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</si>
  <si>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</si>
  <si>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</si>
  <si>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</si>
  <si>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</si>
  <si>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</si>
  <si>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</si>
  <si>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</si>
  <si>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</si>
  <si>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</si>
  <si>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</si>
  <si>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</si>
  <si>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</si>
  <si>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</si>
  <si>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</si>
  <si>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</si>
  <si>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</si>
  <si>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</si>
  <si>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</si>
  <si>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</si>
  <si>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</si>
  <si>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</si>
  <si>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</si>
  <si>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</si>
  <si>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</si>
  <si>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</si>
  <si>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</si>
  <si>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</si>
  <si>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</si>
  <si>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</si>
  <si>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</si>
  <si>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</si>
  <si>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</si>
  <si>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</si>
  <si>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</si>
  <si>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</si>
  <si>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</si>
  <si>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</si>
  <si>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</si>
  <si>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</si>
  <si>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</si>
  <si>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</si>
  <si>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</si>
  <si>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</si>
  <si>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</si>
  <si>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</si>
  <si>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</si>
  <si>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</si>
  <si>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</si>
  <si>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</si>
  <si>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</si>
  <si>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</si>
  <si>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</si>
  <si>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</si>
  <si>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</si>
  <si>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</si>
  <si>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</si>
  <si>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</si>
  <si>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</si>
  <si>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</si>
  <si>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</si>
  <si>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</si>
  <si>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</si>
  <si>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</si>
  <si>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</si>
  <si>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</si>
  <si>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</si>
  <si>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</si>
  <si>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</si>
  <si>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</si>
  <si>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</si>
  <si>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</si>
  <si>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</si>
  <si>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</si>
  <si>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</si>
  <si>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</si>
  <si>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</si>
  <si>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</si>
  <si>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</si>
  <si>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</si>
  <si>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</si>
  <si>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</si>
  <si>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</si>
  <si>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</si>
  <si>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</si>
  <si>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</si>
  <si>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</si>
  <si>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</si>
  <si>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</si>
  <si>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</si>
  <si>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</si>
  <si>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</si>
  <si>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</si>
  <si>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</si>
  <si>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</si>
  <si>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</si>
  <si>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</si>
  <si>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</si>
  <si>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</si>
  <si>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</si>
  <si>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</si>
  <si>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</si>
  <si>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</si>
  <si>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</si>
  <si>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</si>
  <si>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</si>
  <si>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</si>
  <si>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</si>
  <si>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</si>
  <si>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</si>
  <si>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</si>
  <si>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</si>
  <si>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</si>
  <si>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</si>
  <si>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</si>
  <si>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</si>
  <si>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</si>
  <si>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</si>
  <si>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</si>
  <si>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</si>
  <si>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</si>
  <si>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</si>
  <si>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</si>
  <si>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</si>
  <si>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</si>
  <si>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</si>
  <si>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</si>
  <si>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</si>
  <si>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</si>
  <si>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</si>
  <si>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</si>
  <si>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</si>
  <si>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</si>
  <si>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</si>
  <si>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</si>
  <si>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</si>
  <si>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</si>
  <si>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</si>
  <si>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</si>
  <si>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</si>
  <si>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</si>
  <si>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</si>
  <si>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</si>
  <si>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</si>
  <si>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</si>
  <si>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</si>
  <si>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</si>
  <si>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</si>
  <si>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</si>
  <si>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</si>
  <si>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</si>
  <si>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</si>
  <si>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</si>
  <si>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</si>
  <si>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</si>
  <si>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</si>
  <si>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</si>
  <si>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</si>
  <si>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</si>
  <si>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</si>
  <si>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</si>
  <si>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</si>
  <si>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</si>
  <si>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</si>
  <si>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</si>
  <si>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</si>
  <si>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</si>
  <si>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</si>
  <si>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</si>
  <si>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</si>
  <si>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</si>
  <si>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</si>
  <si>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</si>
  <si>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</si>
  <si>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</si>
  <si>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</si>
  <si>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</si>
  <si>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</si>
  <si>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</si>
  <si>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</si>
  <si>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</si>
  <si>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</si>
  <si>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</si>
  <si>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</si>
  <si>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</si>
  <si>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</si>
  <si>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</si>
  <si>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</si>
  <si>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</si>
  <si>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</si>
  <si>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</si>
  <si>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</si>
  <si>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</si>
  <si>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</si>
  <si>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</si>
  <si>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</si>
  <si>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</si>
  <si>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</si>
  <si>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</si>
  <si>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</si>
  <si>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</si>
  <si>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</si>
  <si>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</si>
  <si>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</si>
  <si>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</si>
  <si>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</si>
  <si>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</si>
  <si>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</si>
  <si>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</si>
  <si>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</si>
  <si>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</si>
  <si>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</si>
  <si>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</si>
  <si>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</si>
  <si>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</si>
  <si>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</si>
  <si>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</si>
  <si>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</si>
  <si>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</si>
  <si>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</si>
  <si>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</si>
  <si>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</si>
  <si>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</si>
  <si>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</si>
  <si>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</si>
  <si>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</si>
  <si>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</si>
  <si>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</si>
  <si>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</si>
  <si>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</si>
  <si>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</si>
  <si>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</si>
  <si>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</si>
  <si>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</si>
  <si>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</si>
  <si>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</si>
  <si>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</si>
  <si>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</si>
  <si>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</si>
  <si>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</si>
  <si>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</si>
  <si>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</si>
  <si>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</si>
  <si>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</si>
  <si>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</si>
  <si>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</si>
  <si>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</si>
  <si>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</si>
  <si>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</si>
  <si>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</si>
  <si>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</si>
  <si>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</si>
  <si>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</si>
  <si>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</si>
  <si>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</si>
  <si>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</si>
  <si>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</si>
  <si>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</si>
  <si>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</si>
  <si>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</si>
  <si>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</si>
  <si>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</si>
  <si>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</si>
  <si>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</si>
  <si>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</si>
  <si>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</si>
  <si>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</si>
  <si>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</si>
  <si>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</si>
  <si>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</si>
  <si>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</si>
  <si>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</si>
  <si>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</si>
  <si>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</si>
  <si>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</si>
  <si>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</si>
  <si>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</si>
  <si>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</si>
  <si>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</si>
  <si>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</si>
  <si>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</si>
  <si>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</si>
  <si>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</si>
  <si>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</si>
  <si>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</si>
  <si>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</si>
  <si>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</si>
  <si>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</si>
  <si>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</si>
  <si>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</si>
  <si>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</si>
  <si>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</si>
  <si>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</si>
  <si>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</si>
  <si>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</si>
  <si>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</si>
  <si>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</si>
  <si>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</si>
  <si>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</si>
  <si>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</si>
  <si>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</si>
  <si>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</si>
  <si>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</si>
  <si>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</si>
  <si>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</si>
  <si>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</si>
  <si>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</si>
  <si>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</si>
  <si>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</si>
  <si>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</si>
  <si>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</si>
  <si>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</si>
  <si>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</si>
  <si>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</si>
  <si>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</si>
  <si>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</si>
  <si>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</si>
  <si>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</si>
  <si>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</si>
  <si>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</si>
  <si>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</si>
  <si>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</si>
  <si>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</si>
  <si>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</si>
  <si>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</si>
  <si>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</si>
  <si>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</si>
  <si>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</si>
  <si>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</si>
  <si>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</si>
  <si>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</si>
  <si>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</si>
  <si>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</si>
  <si>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</si>
  <si>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</si>
  <si>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</si>
  <si>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</si>
  <si>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</si>
  <si>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</si>
  <si>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</si>
  <si>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</si>
  <si>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</si>
  <si>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</si>
  <si>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</si>
  <si>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</si>
  <si>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</si>
  <si>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</si>
  <si>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</si>
  <si>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</si>
  <si>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</si>
  <si>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</si>
  <si>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</si>
  <si>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</si>
  <si>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</si>
  <si>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</si>
  <si>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</si>
  <si>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</si>
  <si>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</si>
  <si>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</si>
  <si>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</si>
  <si>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</si>
  <si>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</si>
  <si>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</si>
  <si>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</si>
  <si>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</si>
  <si>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</si>
  <si>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</si>
  <si>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</si>
  <si>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</si>
  <si>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</si>
  <si>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</si>
  <si>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</si>
  <si>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</si>
  <si>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</si>
  <si>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</si>
  <si>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</si>
  <si>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</si>
  <si>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</si>
  <si>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</si>
  <si>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</si>
  <si>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</si>
  <si>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</si>
  <si>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</si>
  <si>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</si>
  <si>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</si>
  <si>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</si>
  <si>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</si>
  <si>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</si>
  <si>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</si>
  <si>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</si>
  <si>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</si>
  <si>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</si>
  <si>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</si>
  <si>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</si>
  <si>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</si>
  <si>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</si>
  <si>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</si>
  <si>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</si>
  <si>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</si>
  <si>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</si>
  <si>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</si>
  <si>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</si>
  <si>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</si>
  <si>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</si>
  <si>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</si>
  <si>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</si>
  <si>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</si>
  <si>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</si>
  <si>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</si>
  <si>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</si>
  <si>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</si>
  <si>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</si>
  <si>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</si>
  <si>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</si>
  <si>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</si>
  <si>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</si>
  <si>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</si>
  <si>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</si>
  <si>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</si>
  <si>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</si>
  <si>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</si>
  <si>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</si>
  <si>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</si>
  <si>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</si>
  <si>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</si>
  <si>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</si>
  <si>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</si>
  <si>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</si>
  <si>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</si>
  <si>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</si>
  <si>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</si>
  <si>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</si>
  <si>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</si>
  <si>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</si>
  <si>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</si>
  <si>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</si>
  <si>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</si>
  <si>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</si>
  <si>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</si>
  <si>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</si>
  <si>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</si>
  <si>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</si>
  <si>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</si>
  <si>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</si>
  <si>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</si>
  <si>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</si>
  <si>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</si>
  <si>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</si>
  <si>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</si>
  <si>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</si>
  <si>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</si>
  <si>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</si>
  <si>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</si>
  <si>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</si>
  <si>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</si>
  <si>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</si>
  <si>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</si>
  <si>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</si>
  <si>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</si>
  <si>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</si>
  <si>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</si>
  <si>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</si>
  <si>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</si>
  <si>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</si>
  <si>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</si>
  <si>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</si>
  <si>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</si>
  <si>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</si>
  <si>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</si>
  <si>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</si>
  <si>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</si>
  <si>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</si>
  <si>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</si>
  <si>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</si>
  <si>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</si>
  <si>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</si>
  <si>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</si>
  <si>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</si>
  <si>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</si>
  <si>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</si>
  <si>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</si>
  <si>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</si>
  <si>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</si>
  <si>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</si>
  <si>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</si>
  <si>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</si>
  <si>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</si>
  <si>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</si>
  <si>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</si>
  <si>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</si>
  <si>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</si>
  <si>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</si>
  <si>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</si>
  <si>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</si>
  <si>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</si>
  <si>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</si>
  <si>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</si>
  <si>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</si>
  <si>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</si>
  <si>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</si>
  <si>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</si>
  <si>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</si>
  <si>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</si>
  <si>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</si>
  <si>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</si>
  <si>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</si>
  <si>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</si>
  <si>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</si>
  <si>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</si>
  <si>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</si>
  <si>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</si>
  <si>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</si>
  <si>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</si>
  <si>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</si>
  <si>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</si>
  <si>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</si>
  <si>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</si>
  <si>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</si>
  <si>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</si>
  <si>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</si>
  <si>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</si>
  <si>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</si>
  <si>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</si>
  <si>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</si>
  <si>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</si>
  <si>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</si>
  <si>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</si>
  <si>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</si>
  <si>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</si>
  <si>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</si>
  <si>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</si>
  <si>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</si>
  <si>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</si>
  <si>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</si>
  <si>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</si>
  <si>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</si>
  <si>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</si>
  <si>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</si>
  <si>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</si>
  <si>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</si>
  <si>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</si>
  <si>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</si>
  <si>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</si>
  <si>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</si>
  <si>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</si>
  <si>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</si>
  <si>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</si>
  <si>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</si>
  <si>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</si>
  <si>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</si>
  <si>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</si>
  <si>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</si>
  <si>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</si>
  <si>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</si>
  <si>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</si>
  <si>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</si>
  <si>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</si>
  <si>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</si>
  <si>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</si>
  <si>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</si>
  <si>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</si>
  <si>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</si>
  <si>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</si>
  <si>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</si>
  <si>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</si>
  <si>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</si>
  <si>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</si>
  <si>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</si>
  <si>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</si>
  <si>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</si>
  <si>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</si>
  <si>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</si>
  <si>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</si>
  <si>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</si>
  <si>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</si>
  <si>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</si>
  <si>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</si>
  <si>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</si>
  <si>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</si>
  <si>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</si>
  <si>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</si>
  <si>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</si>
  <si>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</si>
  <si>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</si>
  <si>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</si>
  <si>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</si>
  <si>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</si>
  <si>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</si>
  <si>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</si>
  <si>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</si>
  <si>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</si>
  <si>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</si>
  <si>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</si>
  <si>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</si>
  <si>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</si>
  <si>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</si>
  <si>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</si>
  <si>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</si>
  <si>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</si>
  <si>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</si>
  <si>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</si>
  <si>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</si>
  <si>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</si>
  <si>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</si>
  <si>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</si>
  <si>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</si>
  <si>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</si>
  <si>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</si>
  <si>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</si>
  <si>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</si>
  <si>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</si>
  <si>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</si>
  <si>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</si>
  <si>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</si>
  <si>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</si>
  <si>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</si>
  <si>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</si>
  <si>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</si>
  <si>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</si>
  <si>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</si>
  <si>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</si>
  <si>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</si>
  <si>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</si>
  <si>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</si>
  <si>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</si>
  <si>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</si>
  <si>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</si>
  <si>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</si>
  <si>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</si>
  <si>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</si>
  <si>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</si>
  <si>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</si>
  <si>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</si>
  <si>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</si>
  <si>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</si>
  <si>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</si>
  <si>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</si>
  <si>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</si>
  <si>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</si>
  <si>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</si>
  <si>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</si>
  <si>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</si>
  <si>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</si>
  <si>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</si>
  <si>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</si>
  <si>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</si>
  <si>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</si>
  <si>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</si>
  <si>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</si>
  <si>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</si>
  <si>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</si>
  <si>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</si>
  <si>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</si>
  <si>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</si>
  <si>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</si>
  <si>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</si>
  <si>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</si>
  <si>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</si>
  <si>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</si>
  <si>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</si>
  <si>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</si>
  <si>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</si>
  <si>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</si>
  <si>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</si>
  <si>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</si>
  <si>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</si>
  <si>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</si>
  <si>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</si>
  <si>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</si>
  <si>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</si>
  <si>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</si>
  <si>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</si>
  <si>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</si>
  <si>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</si>
  <si>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</si>
  <si>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</si>
  <si>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</si>
  <si>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</si>
  <si>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</si>
  <si>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</si>
  <si>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</si>
  <si>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</si>
  <si>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</si>
  <si>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</si>
  <si>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</si>
  <si>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</si>
  <si>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</si>
  <si>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</si>
  <si>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</si>
  <si>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</si>
  <si>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</si>
  <si>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</si>
  <si>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</si>
  <si>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</si>
  <si>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</si>
  <si>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</si>
  <si>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</si>
  <si>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</si>
  <si>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</si>
  <si>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</si>
  <si>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</si>
  <si>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</si>
  <si>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</si>
  <si>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</si>
  <si>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</si>
  <si>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</si>
  <si>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</si>
  <si>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</si>
  <si>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</si>
  <si>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</si>
  <si>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</si>
  <si>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</si>
  <si>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</si>
  <si>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</si>
  <si>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</si>
  <si>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</si>
  <si>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</si>
  <si>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</si>
  <si>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</si>
  <si>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</si>
  <si>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</si>
  <si>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</si>
  <si>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</si>
  <si>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</si>
  <si>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</si>
  <si>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</si>
  <si>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</si>
  <si>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</si>
  <si>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</si>
  <si>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</si>
  <si>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</si>
  <si>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</si>
  <si>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</si>
  <si>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</si>
  <si>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</si>
  <si>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</si>
  <si>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</si>
  <si>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</si>
  <si>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</si>
  <si>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</si>
  <si>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</si>
  <si>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</si>
  <si>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</si>
  <si>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</si>
  <si>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</si>
  <si>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</si>
  <si>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</si>
  <si>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</si>
  <si>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</si>
  <si>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</si>
  <si>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</si>
  <si>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</si>
  <si>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</si>
  <si>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</si>
  <si>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</si>
  <si>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</si>
  <si>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</si>
  <si>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</si>
  <si>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</si>
  <si>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</si>
  <si>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</si>
  <si>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</si>
  <si>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</si>
  <si>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</si>
  <si>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</si>
  <si>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</si>
  <si>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</si>
  <si>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</si>
  <si>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</si>
  <si>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</si>
  <si>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</si>
  <si>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</si>
  <si>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</si>
  <si>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</si>
  <si>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</si>
  <si>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</si>
  <si>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</si>
  <si>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</si>
  <si>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</si>
  <si>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</si>
  <si>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</si>
  <si>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</si>
  <si>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</si>
  <si>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</si>
  <si>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</si>
  <si>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</si>
  <si>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</si>
  <si>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</si>
  <si>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</si>
  <si>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</si>
  <si>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</si>
  <si>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</si>
  <si>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</si>
  <si>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</si>
  <si>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</si>
  <si>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</si>
  <si>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</si>
  <si>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</si>
  <si>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</si>
  <si>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</si>
  <si>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</si>
  <si>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</si>
  <si>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</si>
  <si>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</si>
  <si>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</si>
  <si>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</si>
  <si>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</si>
  <si>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</si>
  <si>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</si>
  <si>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</si>
  <si>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</si>
  <si>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</si>
  <si>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</si>
  <si>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</si>
  <si>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</si>
  <si>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</si>
  <si>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</si>
  <si>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</si>
  <si>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</si>
  <si>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</si>
  <si>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</si>
  <si>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</si>
  <si>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</si>
  <si>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</si>
  <si>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</si>
  <si>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</si>
  <si>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</si>
  <si>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</si>
  <si>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</si>
  <si>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</si>
  <si>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</si>
  <si>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</si>
  <si>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</si>
  <si>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</si>
  <si>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</si>
  <si>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</si>
  <si>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</si>
  <si>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</si>
  <si>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</si>
  <si>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</si>
  <si>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</si>
  <si>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</si>
  <si>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</si>
  <si>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</si>
  <si>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</si>
  <si>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</si>
  <si>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</si>
  <si>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</si>
  <si>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</si>
  <si>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</si>
  <si>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</si>
  <si>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</si>
  <si>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</si>
  <si>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</si>
  <si>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</si>
  <si>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</si>
  <si>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</si>
  <si>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</si>
  <si>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</si>
  <si>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</si>
  <si>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</si>
  <si>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</si>
  <si>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</si>
  <si>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</si>
  <si>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</si>
  <si>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</si>
  <si>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</si>
  <si>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</si>
  <si>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</si>
  <si>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</si>
  <si>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</si>
  <si>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</si>
  <si>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</si>
  <si>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</si>
  <si>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</si>
  <si>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</si>
  <si>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</si>
  <si>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</si>
  <si>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</si>
  <si>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</si>
  <si>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</si>
  <si>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</si>
  <si>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</si>
  <si>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</si>
  <si>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</si>
  <si>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</si>
  <si>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</si>
  <si>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</si>
  <si>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</si>
  <si>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</si>
  <si>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</si>
  <si>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</si>
  <si>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</si>
  <si>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</si>
  <si>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</si>
  <si>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</si>
  <si>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</si>
  <si>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</si>
  <si>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</si>
  <si>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</si>
  <si>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</si>
  <si>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</si>
  <si>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</si>
  <si>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</si>
  <si>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</si>
  <si>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</si>
  <si>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</si>
  <si>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</si>
  <si>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</si>
  <si>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</si>
  <si>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</si>
  <si>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</si>
  <si>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</si>
  <si>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</si>
  <si>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</si>
  <si>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</si>
  <si>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</si>
  <si>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</si>
  <si>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</si>
  <si>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</si>
  <si>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</si>
  <si>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</si>
  <si>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</si>
  <si>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</si>
  <si>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</si>
  <si>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</si>
  <si>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</si>
  <si>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</si>
  <si>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</si>
  <si>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</si>
  <si>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</si>
  <si>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</si>
  <si>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</si>
  <si>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</si>
  <si>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</si>
  <si>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</si>
  <si>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</si>
  <si>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</si>
  <si>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</si>
  <si>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</si>
  <si>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</si>
  <si>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</si>
  <si>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</si>
  <si>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</si>
  <si>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</si>
  <si>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</si>
  <si>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</si>
  <si>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</si>
  <si>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</si>
  <si>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</si>
  <si>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</si>
  <si>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</si>
  <si>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</si>
  <si>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</si>
  <si>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</si>
  <si>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</si>
  <si>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</si>
  <si>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</si>
  <si>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</si>
  <si>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</si>
  <si>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</si>
  <si>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</si>
  <si>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</si>
  <si>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</si>
  <si>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</si>
  <si>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</si>
  <si>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</si>
  <si>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</si>
  <si>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</si>
  <si>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</si>
  <si>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</si>
  <si>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</si>
  <si>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</si>
  <si>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</si>
  <si>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</si>
  <si>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</si>
  <si>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</si>
  <si>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</si>
  <si>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</si>
  <si>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</si>
  <si>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</si>
  <si>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</si>
  <si>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</si>
  <si>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</si>
  <si>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</si>
  <si>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</si>
  <si>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</si>
  <si>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</si>
  <si>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</si>
  <si>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</si>
  <si>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</si>
  <si>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</si>
  <si>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</si>
  <si>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</si>
  <si>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</si>
  <si>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</si>
  <si>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</si>
  <si>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</si>
  <si>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</si>
  <si>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</si>
  <si>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</si>
  <si>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</si>
  <si>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</si>
  <si>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</si>
  <si>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</si>
  <si>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</si>
  <si>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</si>
  <si>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</si>
  <si>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</si>
  <si>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</si>
  <si>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</si>
  <si>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</si>
  <si>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</si>
  <si>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</si>
  <si>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</si>
  <si>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</si>
  <si>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</si>
  <si>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</si>
  <si>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</si>
  <si>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</si>
  <si>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</si>
  <si>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</si>
  <si>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</si>
  <si>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</si>
  <si>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</si>
  <si>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</si>
  <si>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</si>
  <si>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</si>
  <si>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</si>
  <si>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</si>
  <si>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</si>
  <si>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</si>
  <si>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</si>
  <si>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</si>
  <si>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</si>
  <si>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</si>
  <si>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</si>
  <si>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</si>
  <si>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</si>
  <si>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</si>
  <si>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</si>
  <si>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</si>
  <si>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</si>
  <si>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</si>
  <si>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</si>
  <si>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</si>
  <si>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</si>
  <si>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</si>
  <si>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</si>
  <si>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</si>
  <si>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</si>
  <si>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</si>
  <si>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</si>
  <si>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</si>
  <si>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</si>
  <si>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</si>
  <si>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</si>
  <si>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</si>
  <si>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</si>
  <si>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</si>
  <si>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</si>
  <si>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</si>
  <si>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</si>
  <si>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</si>
  <si>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</si>
  <si>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</si>
  <si>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</si>
  <si>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</si>
  <si>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</si>
  <si>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</si>
  <si>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</si>
  <si>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</si>
  <si>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</si>
  <si>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</si>
  <si>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</si>
  <si>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</si>
  <si>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</si>
  <si>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</si>
  <si>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</si>
  <si>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</si>
  <si>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</si>
  <si>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</si>
  <si>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</si>
  <si>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</si>
  <si>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</si>
  <si>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</si>
  <si>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</si>
  <si>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</si>
  <si>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</si>
  <si>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</si>
  <si>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</si>
  <si>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</si>
  <si>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</si>
  <si>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</si>
  <si>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</si>
  <si>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</si>
  <si>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</si>
  <si>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</si>
  <si>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</si>
  <si>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</si>
  <si>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</si>
  <si>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</si>
  <si>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</si>
  <si>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</si>
  <si>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</si>
  <si>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</si>
  <si>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</si>
  <si>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</si>
  <si>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</si>
  <si>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</si>
  <si>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</si>
  <si>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</si>
  <si>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</si>
  <si>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</si>
  <si>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</si>
  <si>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</si>
  <si>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</si>
  <si>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</si>
  <si>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</si>
  <si>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</si>
  <si>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</si>
  <si>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</si>
  <si>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</si>
  <si>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</si>
  <si>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</si>
  <si>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</si>
  <si>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</si>
  <si>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</si>
  <si>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</si>
  <si>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</si>
  <si>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</si>
  <si>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</si>
  <si>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</si>
  <si>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</si>
  <si>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</si>
  <si>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</si>
  <si>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</si>
  <si>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</si>
  <si>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</si>
  <si>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</si>
  <si>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</si>
  <si>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</si>
  <si>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</si>
  <si>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</si>
  <si>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</si>
  <si>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</si>
  <si>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</si>
  <si>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</si>
  <si>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</si>
  <si>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</si>
  <si>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</si>
  <si>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</si>
  <si>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</si>
  <si>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</si>
  <si>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</si>
  <si>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</si>
  <si>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</si>
  <si>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</si>
  <si>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</si>
  <si>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</si>
  <si>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</si>
  <si>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</si>
  <si>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</si>
  <si>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</si>
  <si>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</si>
  <si>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</si>
  <si>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</si>
  <si>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</si>
  <si>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</si>
  <si>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</si>
  <si>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</si>
  <si>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</si>
  <si>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</si>
  <si>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</si>
  <si>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</si>
  <si>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</si>
  <si>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</si>
  <si>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</si>
  <si>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</si>
  <si>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</si>
  <si>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</si>
  <si>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</si>
  <si>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</si>
  <si>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</si>
  <si>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</si>
  <si>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</si>
  <si>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</si>
  <si>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</si>
  <si>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</si>
  <si>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</si>
  <si>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</si>
  <si>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</si>
  <si>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</si>
  <si>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</si>
  <si>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</si>
  <si>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</si>
  <si>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</si>
  <si>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</si>
  <si>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</si>
  <si>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</si>
  <si>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</si>
  <si>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</si>
  <si>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</si>
  <si>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</si>
  <si>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</si>
  <si>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</si>
  <si>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</si>
  <si>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</si>
  <si>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</si>
  <si>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</si>
  <si>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</si>
  <si>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</si>
  <si>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</si>
  <si>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</si>
  <si>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</si>
  <si>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</si>
  <si>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</si>
  <si>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</si>
  <si>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</si>
  <si>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</si>
  <si>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</si>
  <si>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</si>
  <si>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</si>
  <si>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</si>
  <si>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</si>
  <si>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</si>
  <si>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</si>
  <si>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</si>
  <si>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</si>
  <si>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</si>
  <si>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</si>
  <si>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</si>
  <si>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</si>
  <si>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</si>
  <si>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</si>
  <si>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</si>
  <si>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</si>
  <si>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</si>
  <si>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</si>
  <si>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</si>
  <si>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</si>
  <si>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</si>
  <si>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</si>
  <si>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</si>
  <si>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</si>
  <si>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</si>
  <si>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</si>
  <si>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</si>
  <si>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</si>
  <si>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</si>
  <si>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</si>
  <si>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</si>
  <si>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</si>
  <si>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</si>
  <si>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</si>
  <si>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</si>
  <si>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</si>
  <si>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</si>
  <si>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</si>
  <si>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</si>
  <si>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</si>
  <si>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</si>
  <si>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</si>
  <si>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</si>
  <si>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</si>
  <si>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</si>
  <si>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</si>
  <si>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</si>
  <si>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</si>
  <si>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</si>
  <si>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</si>
  <si>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</si>
  <si>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</si>
  <si>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</si>
  <si>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</si>
  <si>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</si>
  <si>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</si>
  <si>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</si>
  <si>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</si>
  <si>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</si>
  <si>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</si>
  <si>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</si>
  <si>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</si>
  <si>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</si>
  <si>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</si>
  <si>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</si>
  <si>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</si>
  <si>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</si>
  <si>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</si>
  <si>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</si>
  <si>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</si>
  <si>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</si>
  <si>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</si>
  <si>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</si>
  <si>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</si>
  <si>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</si>
  <si>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</si>
  <si>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</si>
  <si>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</si>
  <si>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</si>
  <si>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</si>
  <si>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</si>
  <si>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</si>
  <si>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</si>
  <si>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</si>
  <si>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</si>
  <si>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</si>
  <si>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</si>
  <si>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</si>
  <si>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</si>
  <si>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</si>
  <si>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</si>
  <si>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</si>
  <si>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</si>
  <si>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</si>
  <si>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</si>
  <si>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</si>
  <si>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</si>
  <si>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</si>
  <si>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</si>
  <si>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</si>
  <si>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</si>
  <si>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</si>
  <si>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</si>
  <si>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</si>
  <si>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</si>
  <si>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</si>
  <si>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</si>
  <si>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</si>
  <si>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</si>
  <si>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</si>
  <si>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</si>
  <si>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</si>
  <si>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</si>
  <si>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</si>
  <si>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</si>
  <si>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</si>
  <si>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</si>
  <si>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</si>
  <si>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</si>
  <si>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</si>
  <si>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</si>
  <si>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</si>
  <si>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</si>
  <si>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</si>
  <si>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</si>
  <si>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</si>
  <si>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</si>
  <si>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</si>
  <si>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</si>
  <si>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</si>
  <si>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</si>
  <si>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</si>
  <si>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</si>
  <si>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</si>
  <si>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</si>
  <si>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</si>
  <si>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</si>
  <si>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</si>
  <si>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</si>
  <si>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</si>
  <si>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</si>
  <si>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</si>
  <si>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</si>
  <si>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</si>
  <si>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</si>
  <si>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</si>
  <si>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</si>
  <si>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</si>
  <si>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</si>
  <si>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</si>
  <si>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</si>
  <si>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</si>
  <si>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</si>
  <si>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</si>
  <si>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</si>
  <si>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</si>
  <si>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</si>
  <si>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</si>
  <si>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</si>
  <si>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</si>
  <si>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</si>
  <si>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</si>
  <si>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</si>
  <si>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</si>
  <si>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</si>
  <si>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</si>
  <si>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</si>
  <si>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</si>
  <si>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</si>
  <si>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</si>
  <si>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</si>
  <si>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</si>
  <si>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</si>
  <si>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</si>
  <si>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</si>
  <si>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</si>
  <si>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</si>
  <si>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</si>
  <si>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</si>
  <si>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</si>
  <si>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</si>
  <si>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</si>
  <si>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</si>
  <si>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</si>
  <si>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</si>
  <si>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</si>
  <si>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</si>
  <si>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</si>
  <si>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</si>
  <si>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</si>
  <si>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</si>
  <si>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</si>
  <si>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</si>
  <si>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</si>
  <si>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</si>
  <si>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</si>
  <si>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</si>
  <si>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</si>
  <si>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</si>
  <si>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</si>
  <si>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</si>
  <si>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</si>
  <si>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</si>
  <si>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</si>
  <si>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</si>
  <si>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</si>
  <si>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</si>
  <si>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</si>
  <si>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</si>
  <si>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</si>
  <si>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</si>
  <si>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</si>
  <si>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</si>
  <si>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</si>
  <si>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</si>
  <si>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</si>
  <si>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</si>
  <si>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</si>
  <si>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</si>
  <si>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</si>
  <si>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</si>
  <si>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</si>
  <si>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</si>
  <si>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</si>
  <si>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</si>
  <si>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</si>
  <si>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</si>
  <si>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</si>
  <si>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</si>
  <si>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</si>
  <si>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</si>
  <si>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</si>
  <si>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</si>
  <si>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</si>
  <si>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</si>
  <si>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</si>
  <si>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</si>
  <si>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</si>
  <si>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</si>
  <si>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</si>
  <si>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</si>
  <si>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</si>
  <si>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</si>
  <si>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</si>
  <si>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</si>
  <si>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</si>
  <si>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</si>
  <si>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</si>
  <si>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</si>
  <si>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</si>
  <si>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</si>
  <si>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</si>
  <si>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</si>
  <si>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</si>
  <si>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</si>
  <si>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</si>
  <si>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</si>
  <si>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</si>
  <si>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</si>
  <si>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</si>
  <si>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</si>
  <si>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</si>
  <si>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</si>
  <si>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</si>
  <si>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</si>
  <si>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</si>
  <si>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</si>
  <si>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</si>
  <si>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</si>
  <si>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</si>
  <si>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</si>
  <si>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</si>
  <si>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</si>
  <si>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</si>
  <si>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</si>
  <si>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</si>
  <si>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</si>
  <si>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</si>
  <si>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</si>
  <si>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</si>
  <si>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</si>
  <si>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</si>
  <si>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</si>
  <si>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</si>
  <si>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</si>
  <si>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</si>
  <si>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</si>
  <si>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</si>
  <si>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</si>
  <si>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</si>
  <si>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</si>
  <si>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</si>
  <si>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</si>
  <si>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</si>
  <si>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</si>
  <si>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</si>
  <si>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</si>
  <si>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</si>
  <si>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</si>
  <si>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</si>
  <si>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</si>
  <si>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</si>
  <si>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</si>
  <si>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</si>
  <si>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</si>
  <si>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</si>
  <si>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</si>
  <si>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</si>
  <si>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</si>
  <si>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</si>
  <si>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</si>
  <si>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</si>
  <si>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</si>
  <si>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</si>
  <si>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</si>
  <si>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</si>
  <si>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</si>
  <si>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</si>
  <si>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</si>
  <si>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</si>
  <si>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</si>
  <si>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</si>
  <si>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</si>
  <si>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</si>
  <si>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</si>
  <si>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</si>
  <si>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</si>
  <si>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</si>
  <si>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</si>
  <si>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</si>
  <si>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</si>
  <si>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</si>
  <si>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</si>
  <si>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</si>
  <si>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</si>
  <si>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</si>
  <si>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</si>
  <si>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</si>
  <si>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</si>
  <si>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</si>
  <si>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</si>
  <si>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</si>
  <si>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</si>
  <si>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</si>
  <si>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</si>
  <si>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</si>
  <si>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</si>
  <si>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</si>
  <si>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</si>
  <si>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</si>
  <si>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</si>
  <si>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</si>
  <si>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</si>
  <si>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</si>
  <si>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</si>
  <si>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</si>
  <si>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</si>
  <si>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</si>
  <si>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</si>
  <si>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</si>
  <si>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</si>
  <si>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</si>
  <si>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</si>
  <si>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</si>
  <si>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</si>
  <si>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</si>
  <si>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</si>
  <si>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</si>
  <si>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</si>
  <si>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</si>
  <si>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</si>
  <si>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</si>
  <si>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</si>
  <si>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</si>
  <si>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</si>
  <si>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</si>
  <si>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</si>
  <si>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</si>
  <si>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</si>
  <si>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</si>
  <si>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</si>
  <si>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</si>
  <si>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</si>
  <si>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</si>
  <si>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</si>
  <si>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</si>
  <si>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</si>
  <si>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</si>
  <si>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</si>
  <si>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</si>
  <si>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</si>
  <si>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</si>
  <si>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</si>
  <si>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</si>
  <si>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</si>
  <si>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</si>
  <si>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</si>
  <si>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</si>
  <si>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</si>
  <si>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</si>
  <si>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</si>
  <si>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</si>
  <si>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</si>
  <si>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</si>
  <si>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</si>
  <si>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</si>
  <si>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</si>
  <si>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</si>
  <si>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</si>
  <si>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</si>
  <si>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</si>
  <si>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</si>
  <si>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</si>
  <si>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</si>
  <si>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</si>
  <si>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</si>
  <si>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</si>
  <si>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</si>
  <si>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</si>
  <si>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</si>
  <si>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</si>
  <si>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</si>
  <si>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</si>
  <si>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</si>
  <si>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</si>
  <si>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</si>
  <si>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</si>
  <si>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</si>
  <si>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</si>
  <si>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</si>
  <si>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</si>
  <si>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</si>
  <si>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</si>
  <si>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</si>
  <si>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</si>
  <si>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</si>
  <si>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</si>
  <si>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</si>
  <si>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</si>
  <si>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</si>
  <si>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</si>
  <si>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</si>
  <si>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</si>
  <si>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</si>
  <si>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</si>
  <si>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</si>
  <si>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</si>
  <si>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</si>
  <si>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</si>
  <si>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</si>
  <si>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</si>
  <si>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</si>
  <si>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</si>
  <si>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</si>
  <si>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</si>
  <si>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</si>
  <si>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</si>
  <si>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</si>
  <si>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</si>
  <si>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</si>
  <si>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</si>
  <si>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</si>
  <si>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</si>
  <si>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</si>
  <si>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</si>
  <si>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</si>
  <si>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</si>
  <si>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</si>
  <si>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</si>
  <si>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</si>
  <si>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</si>
  <si>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</si>
  <si>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</si>
  <si>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</si>
  <si>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</si>
  <si>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</si>
  <si>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</si>
  <si>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</si>
  <si>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</si>
  <si>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</si>
  <si>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</si>
  <si>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</si>
  <si>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</si>
  <si>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</si>
  <si>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</si>
  <si>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</si>
  <si>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</si>
  <si>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</si>
  <si>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</si>
  <si>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</si>
  <si>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</si>
  <si>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</si>
  <si>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</si>
  <si>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</si>
  <si>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</si>
  <si>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</si>
  <si>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</si>
  <si>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</si>
  <si>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</si>
  <si>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</si>
  <si>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</si>
  <si>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</si>
  <si>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</si>
  <si>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</si>
  <si>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</si>
  <si>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</si>
  <si>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</si>
  <si>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</si>
  <si>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</si>
  <si>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</si>
  <si>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</si>
  <si>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</si>
  <si>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</si>
  <si>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</si>
  <si>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</si>
  <si>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</si>
  <si>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</si>
  <si>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</si>
  <si>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</si>
  <si>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</si>
  <si>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</si>
  <si>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</si>
  <si>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</si>
  <si>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</si>
  <si>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</si>
  <si>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</si>
  <si>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</si>
  <si>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</si>
  <si>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</si>
  <si>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</si>
  <si>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</si>
  <si>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</si>
  <si>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</si>
  <si>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</si>
  <si>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</si>
  <si>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</si>
  <si>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</si>
  <si>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</si>
  <si>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</si>
  <si>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</si>
  <si>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</si>
  <si>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</si>
  <si>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</si>
  <si>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</si>
  <si>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</si>
  <si>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</si>
  <si>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</si>
  <si>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</si>
  <si>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</si>
  <si>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</si>
  <si>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</si>
  <si>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</si>
  <si>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</si>
  <si>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</si>
  <si>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</si>
  <si>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</si>
  <si>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</si>
  <si>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</si>
  <si>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</si>
  <si>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</si>
  <si>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</si>
  <si>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</si>
  <si>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</si>
  <si>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</si>
  <si>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</si>
  <si>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</si>
  <si>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</si>
  <si>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</si>
  <si>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</si>
  <si>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</si>
  <si>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</si>
  <si>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</si>
  <si>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</si>
  <si>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</si>
  <si>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</si>
  <si>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</si>
  <si>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</si>
  <si>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</si>
  <si>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</si>
  <si>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</si>
  <si>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</si>
  <si>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</si>
  <si>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</si>
  <si>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</si>
  <si>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</si>
  <si>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</si>
  <si>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</si>
  <si>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</si>
  <si>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</si>
  <si>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</si>
  <si>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</si>
  <si>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</si>
  <si>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</si>
  <si>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</si>
  <si>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</si>
  <si>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</si>
  <si>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</si>
  <si>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</si>
  <si>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</si>
  <si>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</si>
  <si>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</si>
  <si>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</si>
  <si>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</si>
  <si>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</si>
  <si>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</si>
  <si>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</si>
  <si>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</si>
  <si>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</si>
  <si>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</si>
  <si>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</si>
  <si>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</si>
  <si>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</si>
  <si>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</si>
  <si>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</si>
  <si>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</si>
  <si>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</si>
  <si>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</si>
  <si>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</si>
  <si>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</si>
  <si>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</si>
  <si>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</si>
  <si>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</si>
  <si>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</si>
  <si>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</si>
  <si>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</si>
  <si>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</si>
  <si>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</si>
  <si>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</si>
  <si>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</si>
  <si>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</si>
  <si>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</si>
  <si>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</si>
  <si>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</si>
  <si>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</si>
  <si>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</si>
  <si>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</si>
  <si>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</si>
  <si>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</si>
  <si>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</si>
  <si>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</si>
  <si>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</si>
  <si>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</si>
  <si>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</si>
  <si>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</si>
  <si>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</si>
  <si>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</si>
  <si>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</si>
  <si>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</si>
  <si>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</si>
  <si>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</si>
  <si>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</si>
  <si>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</si>
  <si>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</si>
  <si>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</si>
  <si>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</si>
  <si>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</si>
  <si>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</si>
  <si>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</si>
  <si>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</si>
  <si>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</si>
  <si>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</si>
  <si>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</si>
  <si>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</si>
  <si>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</si>
  <si>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</si>
  <si>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</si>
  <si>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</si>
  <si>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</si>
  <si>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</si>
  <si>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</si>
  <si>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</si>
  <si>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</si>
  <si>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</si>
  <si>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</si>
  <si>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</si>
  <si>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</si>
  <si>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</si>
  <si>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</si>
  <si>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</si>
  <si>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</si>
  <si>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</si>
  <si>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</si>
  <si>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</si>
  <si>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</si>
  <si>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</si>
  <si>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</si>
  <si>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</si>
  <si>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</si>
  <si>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</si>
  <si>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</si>
  <si>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</si>
  <si>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</si>
  <si>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</si>
  <si>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</si>
  <si>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</si>
  <si>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</si>
  <si>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</si>
  <si>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</si>
  <si>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</si>
  <si>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</si>
  <si>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</si>
  <si>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</si>
  <si>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</si>
  <si>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</si>
  <si>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</si>
  <si>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</si>
  <si>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</si>
  <si>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</si>
  <si>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</si>
  <si>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</si>
  <si>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</si>
  <si>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</si>
  <si>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</si>
  <si>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</si>
  <si>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</si>
  <si>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</si>
  <si>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</si>
  <si>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</si>
  <si>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</si>
  <si>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</si>
  <si>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</si>
  <si>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</si>
  <si>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</si>
  <si>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</si>
  <si>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</si>
  <si>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</si>
  <si>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</si>
  <si>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</si>
  <si>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</si>
  <si>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</si>
  <si>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</si>
  <si>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</si>
  <si>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</si>
  <si>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</si>
  <si>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</si>
  <si>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</si>
  <si>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</si>
  <si>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</si>
  <si>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</si>
  <si>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</si>
  <si>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</si>
  <si>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</si>
  <si>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</si>
  <si>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</si>
  <si>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</si>
  <si>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</si>
  <si>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</si>
  <si>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</si>
  <si>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</si>
  <si>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</si>
  <si>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</si>
  <si>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</si>
  <si>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</si>
  <si>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</si>
  <si>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</si>
  <si>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</si>
  <si>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</si>
  <si>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</si>
  <si>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</si>
  <si>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</si>
  <si>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</si>
  <si>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</si>
  <si>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</si>
  <si>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</si>
  <si>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</si>
  <si>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</si>
  <si>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</si>
  <si>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</si>
  <si>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</si>
  <si>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</si>
  <si>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</si>
  <si>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</si>
  <si>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</si>
  <si>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</si>
  <si>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</si>
  <si>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</si>
  <si>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</si>
  <si>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</si>
  <si>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</si>
  <si>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</si>
  <si>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</si>
  <si>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</si>
  <si>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</si>
  <si>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</si>
  <si>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</si>
  <si>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</si>
  <si>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</si>
  <si>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</si>
  <si>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</si>
  <si>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</si>
  <si>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</si>
  <si>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</si>
  <si>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</si>
  <si>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</si>
  <si>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</si>
  <si>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</si>
  <si>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</si>
  <si>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</si>
  <si>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</si>
  <si>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</si>
  <si>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</si>
  <si>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</si>
  <si>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</si>
  <si>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</si>
  <si>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</si>
  <si>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</si>
  <si>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</si>
  <si>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</si>
  <si>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</si>
  <si>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</si>
  <si>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</si>
  <si>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</si>
  <si>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</si>
  <si>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</si>
  <si>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</si>
  <si>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</si>
  <si>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</si>
  <si>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</si>
  <si>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</si>
  <si>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</si>
  <si>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</si>
  <si>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</si>
  <si>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</si>
  <si>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</si>
  <si>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</si>
  <si>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</si>
  <si>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</si>
  <si>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</si>
  <si>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</si>
  <si>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</si>
  <si>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</si>
  <si>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</si>
  <si>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</si>
  <si>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</si>
  <si>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</si>
  <si>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</si>
  <si>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</si>
  <si>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</si>
  <si>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</si>
  <si>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</si>
  <si>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</si>
  <si>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</si>
  <si>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</si>
  <si>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</si>
  <si>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</si>
  <si>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</si>
  <si>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</si>
  <si>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</si>
  <si>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</si>
  <si>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</si>
  <si>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</si>
  <si>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</si>
  <si>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</si>
  <si>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</si>
  <si>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</si>
  <si>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</si>
  <si>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</si>
  <si>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</si>
  <si>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</si>
  <si>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</si>
  <si>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</si>
  <si>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</si>
  <si>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</si>
  <si>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</si>
  <si>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</si>
  <si>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</si>
  <si>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</si>
  <si>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</si>
  <si>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</si>
  <si>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</si>
  <si>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</si>
  <si>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</si>
  <si>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</si>
  <si>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</si>
  <si>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</si>
  <si>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</si>
  <si>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</si>
  <si>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</si>
  <si>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</si>
  <si>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</si>
  <si>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</si>
  <si>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</si>
  <si>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</si>
  <si>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</si>
  <si>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</si>
  <si>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</si>
  <si>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</si>
  <si>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</si>
  <si>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</si>
  <si>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</si>
  <si>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</si>
  <si>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</si>
  <si>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</si>
  <si>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</si>
  <si>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</si>
  <si>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</si>
  <si>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</si>
  <si>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</si>
  <si>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</si>
  <si>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</si>
  <si>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</si>
  <si>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</si>
  <si>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</si>
  <si>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</si>
  <si>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</si>
  <si>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</si>
  <si>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</si>
  <si>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</si>
  <si>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</si>
  <si>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</si>
  <si>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</si>
  <si>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</si>
  <si>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</si>
  <si>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</si>
  <si>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</si>
  <si>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</si>
  <si>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</si>
  <si>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</si>
  <si>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</si>
  <si>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</si>
  <si>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</si>
  <si>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</si>
  <si>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</si>
  <si>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</si>
  <si>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</si>
  <si>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</si>
  <si>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</si>
  <si>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</si>
  <si>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</si>
  <si>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</si>
  <si>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</si>
  <si>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</si>
  <si>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</si>
  <si>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</si>
  <si>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</si>
  <si>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</si>
  <si>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</si>
  <si>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</si>
  <si>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</si>
  <si>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</si>
  <si>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</si>
  <si>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</si>
  <si>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</si>
  <si>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</si>
  <si>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</si>
  <si>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</si>
  <si>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</si>
  <si>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</si>
  <si>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</si>
  <si>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</si>
  <si>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</si>
  <si>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</si>
  <si>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</si>
  <si>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</si>
  <si>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</si>
  <si>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</si>
  <si>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</si>
  <si>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</si>
  <si>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</si>
  <si>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</si>
  <si>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</si>
  <si>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</si>
  <si>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</si>
  <si>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</si>
  <si>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</si>
  <si>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</si>
  <si>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</si>
  <si>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</si>
  <si>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</si>
  <si>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</si>
  <si>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</si>
  <si>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</si>
  <si>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</si>
  <si>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</si>
  <si>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</si>
  <si>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</si>
  <si>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</si>
  <si>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</si>
  <si>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</si>
  <si>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</si>
  <si>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</si>
  <si>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</si>
  <si>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</si>
  <si>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</si>
  <si>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</si>
  <si>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</si>
  <si>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</si>
  <si>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</si>
  <si>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</si>
  <si>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</si>
  <si>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</si>
  <si>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</si>
  <si>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</si>
  <si>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</si>
  <si>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</si>
  <si>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</si>
  <si>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</si>
  <si>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</si>
  <si>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</si>
  <si>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</si>
  <si>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</si>
  <si>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</si>
  <si>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</si>
  <si>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</si>
  <si>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</si>
  <si>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</si>
  <si>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</si>
  <si>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</si>
  <si>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</si>
  <si>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</si>
  <si>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</si>
  <si>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</si>
  <si>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</si>
  <si>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</si>
  <si>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</si>
  <si>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</si>
  <si>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</si>
  <si>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</si>
  <si>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</si>
  <si>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</si>
  <si>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</si>
  <si>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</si>
  <si>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</si>
  <si>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</si>
  <si>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</si>
  <si>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</si>
  <si>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</si>
  <si>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</si>
  <si>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</si>
  <si>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</si>
  <si>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</si>
  <si>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</si>
  <si>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</si>
  <si>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</si>
  <si>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</si>
  <si>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</si>
  <si>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</si>
  <si>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</si>
  <si>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</si>
  <si>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</si>
  <si>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</si>
  <si>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</si>
  <si>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</si>
  <si>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</si>
  <si>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</si>
  <si>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</si>
  <si>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</si>
  <si>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</si>
  <si>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</si>
  <si>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</si>
  <si>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</si>
  <si>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</si>
  <si>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</si>
  <si>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</si>
  <si>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</si>
  <si>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</si>
  <si>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</si>
  <si>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</si>
  <si>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</si>
  <si>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</si>
  <si>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</si>
  <si>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</si>
  <si>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</si>
  <si>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</si>
  <si>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</si>
  <si>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</si>
  <si>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</si>
  <si>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</si>
  <si>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</si>
  <si>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</si>
  <si>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</si>
  <si>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</si>
  <si>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</si>
  <si>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</si>
  <si>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</si>
  <si>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</si>
  <si>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</si>
  <si>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</si>
  <si>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</si>
  <si>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</si>
  <si>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</si>
  <si>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</si>
  <si>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</si>
  <si>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</si>
  <si>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</si>
  <si>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</si>
  <si>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</si>
  <si>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</si>
  <si>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</si>
  <si>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</si>
  <si>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</si>
  <si>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</si>
  <si>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</si>
  <si>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</si>
  <si>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</si>
  <si>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</si>
  <si>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</si>
  <si>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</si>
  <si>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</si>
  <si>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</si>
  <si>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</si>
  <si>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</si>
  <si>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</si>
  <si>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</si>
  <si>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</si>
  <si>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</si>
  <si>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</si>
  <si>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</si>
  <si>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</si>
  <si>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</si>
  <si>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</si>
  <si>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</si>
  <si>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</si>
  <si>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</si>
  <si>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</si>
  <si>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</si>
  <si>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</si>
  <si>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</si>
  <si>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</si>
  <si>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</si>
  <si>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</si>
  <si>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</si>
  <si>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</si>
  <si>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</si>
  <si>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</si>
  <si>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</si>
  <si>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</si>
  <si>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</si>
  <si>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</si>
  <si>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</si>
  <si>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</si>
  <si>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</si>
  <si>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</si>
  <si>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</si>
  <si>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</si>
  <si>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</si>
  <si>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</si>
  <si>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</si>
  <si>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</si>
  <si>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</si>
  <si>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</si>
  <si>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</si>
  <si>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</si>
  <si>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</si>
  <si>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</si>
  <si>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</si>
  <si>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</si>
  <si>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</si>
  <si>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</si>
  <si>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</si>
  <si>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</si>
  <si>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</si>
  <si>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</si>
  <si>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</si>
  <si>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</si>
  <si>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</si>
  <si>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</si>
  <si>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</si>
  <si>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</si>
  <si>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</si>
  <si>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</si>
  <si>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</si>
  <si>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</si>
  <si>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</si>
  <si>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</si>
  <si>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</si>
  <si>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</si>
  <si>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</si>
  <si>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</si>
  <si>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</si>
  <si>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</si>
  <si>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</si>
  <si>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</si>
  <si>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</si>
  <si>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</si>
  <si>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</si>
  <si>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</si>
  <si>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</si>
  <si>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</si>
  <si>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</si>
  <si>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</si>
  <si>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</si>
  <si>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</si>
  <si>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</si>
  <si>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</si>
  <si>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</si>
  <si>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</si>
  <si>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</si>
  <si>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</si>
  <si>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</si>
  <si>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</si>
  <si>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</si>
  <si>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</si>
  <si>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</si>
  <si>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</si>
  <si>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</si>
  <si>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</si>
  <si>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</si>
  <si>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</si>
  <si>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</si>
  <si>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</si>
  <si>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</si>
  <si>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</si>
  <si>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</si>
  <si>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</si>
  <si>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</si>
  <si>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</si>
  <si>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</si>
  <si>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</si>
  <si>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</si>
  <si>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</si>
  <si>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</si>
  <si>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</si>
  <si>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</si>
  <si>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</si>
  <si>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</si>
  <si>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</si>
  <si>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</si>
  <si>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</si>
  <si>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</si>
  <si>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</si>
  <si>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</si>
  <si>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</si>
  <si>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</si>
  <si>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</si>
  <si>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</si>
  <si>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</si>
  <si>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</si>
  <si>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</si>
  <si>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</si>
  <si>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</si>
  <si>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</si>
  <si>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</si>
  <si>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</si>
  <si>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</si>
  <si>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</si>
  <si>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</si>
  <si>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</si>
  <si>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</si>
  <si>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</si>
  <si>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</si>
  <si>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</si>
  <si>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</si>
  <si>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</si>
  <si>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</si>
  <si>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</si>
  <si>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</si>
  <si>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</si>
  <si>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</si>
  <si>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</si>
  <si>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</si>
  <si>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</si>
  <si>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</si>
  <si>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</si>
  <si>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</si>
  <si>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</si>
  <si>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</si>
  <si>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</si>
  <si>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</si>
  <si>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</si>
  <si>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</si>
  <si>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</si>
  <si>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</si>
  <si>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</si>
  <si>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</si>
  <si>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</si>
  <si>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</si>
  <si>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</si>
  <si>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</si>
  <si>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</si>
  <si>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</si>
  <si>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</si>
  <si>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</si>
  <si>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</si>
  <si>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</si>
  <si>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</si>
  <si>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</si>
  <si>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</si>
  <si>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</si>
  <si>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</si>
  <si>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</si>
  <si>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</si>
  <si>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</si>
  <si>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</si>
  <si>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</si>
  <si>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</si>
  <si>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</si>
  <si>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</si>
  <si>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</si>
  <si>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</si>
  <si>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</si>
  <si>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</si>
  <si>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</si>
  <si>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</si>
  <si>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</si>
  <si>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</si>
  <si>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</si>
  <si>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</si>
  <si>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</si>
  <si>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</si>
  <si>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</si>
  <si>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</si>
  <si>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</si>
  <si>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</si>
  <si>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</si>
  <si>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</si>
  <si>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</si>
  <si>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</si>
  <si>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</si>
  <si>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</si>
  <si>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</si>
  <si>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</si>
  <si>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</si>
  <si>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</si>
  <si>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</si>
  <si>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</si>
  <si>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</si>
  <si>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</si>
  <si>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</si>
  <si>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</si>
  <si>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</si>
  <si>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</si>
  <si>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</si>
  <si>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</si>
  <si>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</si>
  <si>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</si>
  <si>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</si>
  <si>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</si>
  <si>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</si>
  <si>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</si>
  <si>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</si>
  <si>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</si>
  <si>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</si>
  <si>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</si>
  <si>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</si>
  <si>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</si>
  <si>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</si>
  <si>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</si>
  <si>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</si>
  <si>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</si>
  <si>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</si>
  <si>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</si>
  <si>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</si>
  <si>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</si>
  <si>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</si>
  <si>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</si>
  <si>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</si>
  <si>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</si>
  <si>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</si>
  <si>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</si>
  <si>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</si>
  <si>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</si>
  <si>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</si>
  <si>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</si>
  <si>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</si>
  <si>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</si>
  <si>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</si>
  <si>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</si>
  <si>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</si>
  <si>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</si>
  <si>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</si>
  <si>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</si>
  <si>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</si>
  <si>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</si>
  <si>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</si>
  <si>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</si>
  <si>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</si>
  <si>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</si>
  <si>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</si>
  <si>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</si>
  <si>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</si>
  <si>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</si>
  <si>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</si>
  <si>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</si>
  <si>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</si>
  <si>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</si>
  <si>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</si>
  <si>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</si>
  <si>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</si>
  <si>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</si>
  <si>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</si>
  <si>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</si>
  <si>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</si>
  <si>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</si>
  <si>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</si>
  <si>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</si>
  <si>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</si>
  <si>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</si>
  <si>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</si>
  <si>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</si>
  <si>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</si>
  <si>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</si>
  <si>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</si>
  <si>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</si>
  <si>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</si>
  <si>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</si>
  <si>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</si>
  <si>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</si>
  <si>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</si>
  <si>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</si>
  <si>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</si>
  <si>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</si>
  <si>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</si>
  <si>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</si>
  <si>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</si>
  <si>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</si>
  <si>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</si>
  <si>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</si>
  <si>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</si>
  <si>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</si>
  <si>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</si>
  <si>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</si>
  <si>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</si>
  <si>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</si>
  <si>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</si>
  <si>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</si>
  <si>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</si>
  <si>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</si>
  <si>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</si>
  <si>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</si>
  <si>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</si>
  <si>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</si>
  <si>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</si>
  <si>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</si>
  <si>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</si>
  <si>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</si>
  <si>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</si>
  <si>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</si>
  <si>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</si>
  <si>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</si>
  <si>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</si>
  <si>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</si>
  <si>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</si>
  <si>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</si>
  <si>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</si>
  <si>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</si>
  <si>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</si>
  <si>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</si>
  <si>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</si>
  <si>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</si>
  <si>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</si>
  <si>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</si>
  <si>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</si>
  <si>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</si>
  <si>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</si>
  <si>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</si>
  <si>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</si>
  <si>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</si>
  <si>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</si>
  <si>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</si>
  <si>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</si>
  <si>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</si>
  <si>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</si>
  <si>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</si>
  <si>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</si>
  <si>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</si>
  <si>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</si>
  <si>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</si>
  <si>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</si>
  <si>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</si>
  <si>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</si>
  <si>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</si>
  <si>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</si>
  <si>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</si>
  <si>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</si>
  <si>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</si>
  <si>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</si>
  <si>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</si>
  <si>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</si>
  <si>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</si>
  <si>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</si>
  <si>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</si>
  <si>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</si>
  <si>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</si>
  <si>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</si>
  <si>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</si>
  <si>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</si>
  <si>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</si>
  <si>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</si>
  <si>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</si>
  <si>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</si>
  <si>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</si>
  <si>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</si>
  <si>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</si>
  <si>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</si>
  <si>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</si>
  <si>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</si>
  <si>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</si>
  <si>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</si>
  <si>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</si>
  <si>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</si>
  <si>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</si>
  <si>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</si>
  <si>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</si>
  <si>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</si>
  <si>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</si>
  <si>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</si>
  <si>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</si>
  <si>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</si>
  <si>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</si>
  <si>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</si>
  <si>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</si>
  <si>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</si>
  <si>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</si>
  <si>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</si>
  <si>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</si>
  <si>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</si>
  <si>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</si>
  <si>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</si>
  <si>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</si>
  <si>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</si>
  <si>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</si>
  <si>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</si>
  <si>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</si>
  <si>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</si>
  <si>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</si>
  <si>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</si>
  <si>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</si>
  <si>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</si>
  <si>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</si>
  <si>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</si>
  <si>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</si>
  <si>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</si>
  <si>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</si>
  <si>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</si>
  <si>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</si>
  <si>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</si>
  <si>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</si>
  <si>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</si>
  <si>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</si>
  <si>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</si>
  <si>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</si>
  <si>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</si>
  <si>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</si>
  <si>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</si>
  <si>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</si>
  <si>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</si>
  <si>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</si>
  <si>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</si>
  <si>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</si>
  <si>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</si>
  <si>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</si>
  <si>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</si>
  <si>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</si>
  <si>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</si>
  <si>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</si>
  <si>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</si>
  <si>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</si>
  <si>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</si>
  <si>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</si>
  <si>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</si>
  <si>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</si>
  <si>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</si>
  <si>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</si>
  <si>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</si>
  <si>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</si>
  <si>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</si>
  <si>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</si>
  <si>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</si>
  <si>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</si>
  <si>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</si>
  <si>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</si>
  <si>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</si>
  <si>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</si>
  <si>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</si>
  <si>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</si>
  <si>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</si>
  <si>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</si>
  <si>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</si>
  <si>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</si>
  <si>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</si>
  <si>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</si>
  <si>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</si>
  <si>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</si>
  <si>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</si>
  <si>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</si>
  <si>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</si>
  <si>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</si>
  <si>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</si>
  <si>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</si>
  <si>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</si>
  <si>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</si>
  <si>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</si>
  <si>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</si>
  <si>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</si>
  <si>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</si>
  <si>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</si>
  <si>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</si>
  <si>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</si>
  <si>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</si>
  <si>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</si>
  <si>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</si>
  <si>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</si>
  <si>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</si>
  <si>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</si>
  <si>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</si>
  <si>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</si>
  <si>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</si>
  <si>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</si>
  <si>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</si>
  <si>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</si>
  <si>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</si>
  <si>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</si>
  <si>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</si>
  <si>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</si>
  <si>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</si>
  <si>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</si>
  <si>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</si>
  <si>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</si>
  <si>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</si>
  <si>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</si>
  <si>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</si>
  <si>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</si>
  <si>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</si>
  <si>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</si>
  <si>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</si>
  <si>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</si>
  <si>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</si>
  <si>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</si>
  <si>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</si>
  <si>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</si>
  <si>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</si>
  <si>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</si>
  <si>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</si>
  <si>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</si>
  <si>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</si>
  <si>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</si>
  <si>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</si>
  <si>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</si>
  <si>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</si>
  <si>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</si>
  <si>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</si>
  <si>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</si>
  <si>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</si>
  <si>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</si>
  <si>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</si>
  <si>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</si>
  <si>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</si>
  <si>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</si>
  <si>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</si>
  <si>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</si>
  <si>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</si>
  <si>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</si>
  <si>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</si>
  <si>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</si>
  <si>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</si>
  <si>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</si>
  <si>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</si>
  <si>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</si>
  <si>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</si>
  <si>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</si>
  <si>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</si>
  <si>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</si>
  <si>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</si>
  <si>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</si>
  <si>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</si>
  <si>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</si>
  <si>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</si>
  <si>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</si>
  <si>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</si>
  <si>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</si>
  <si>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</si>
  <si>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</si>
  <si>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</si>
  <si>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</si>
  <si>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</si>
  <si>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</si>
  <si>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</si>
  <si>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</si>
  <si>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</si>
  <si>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</si>
  <si>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</si>
  <si>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</si>
  <si>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</si>
  <si>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</si>
  <si>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</si>
  <si>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</si>
  <si>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</si>
  <si>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</si>
  <si>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</si>
  <si>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</si>
  <si>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</si>
  <si>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</si>
  <si>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</si>
  <si>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</si>
  <si>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</si>
  <si>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</si>
  <si>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</si>
  <si>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</si>
  <si>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</si>
  <si>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</si>
  <si>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</si>
  <si>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</si>
  <si>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</si>
  <si>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</si>
  <si>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</si>
  <si>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</si>
  <si>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</si>
  <si>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</si>
  <si>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</si>
  <si>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</si>
  <si>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</si>
  <si>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</si>
  <si>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</si>
  <si>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</si>
  <si>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</si>
  <si>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</si>
  <si>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</si>
  <si>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</si>
  <si>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</si>
  <si>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</si>
  <si>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</si>
  <si>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</si>
  <si>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</si>
  <si>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</si>
  <si>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</si>
  <si>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</si>
  <si>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</si>
  <si>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</si>
  <si>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</si>
  <si>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</si>
  <si>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</si>
  <si>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</si>
  <si>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</si>
  <si>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</si>
  <si>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</si>
  <si>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</si>
  <si>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</si>
  <si>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</si>
  <si>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</si>
  <si>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</si>
  <si>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</si>
  <si>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</si>
  <si>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</si>
  <si>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</si>
  <si>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</si>
  <si>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</si>
  <si>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</si>
  <si>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</si>
  <si>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</si>
  <si>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</si>
  <si>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</si>
  <si>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</si>
  <si>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</si>
  <si>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</si>
  <si>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</si>
  <si>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</si>
  <si>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</si>
  <si>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</si>
  <si>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</si>
  <si>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</si>
  <si>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</si>
  <si>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</si>
  <si>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</si>
  <si>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</si>
  <si>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</si>
  <si>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</si>
  <si>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</si>
  <si>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</si>
  <si>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</si>
  <si>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</si>
  <si>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</si>
  <si>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</si>
  <si>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</si>
  <si>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</si>
  <si>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</si>
  <si>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</si>
  <si>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</si>
  <si>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</si>
  <si>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</si>
  <si>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</si>
  <si>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</si>
  <si>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</si>
  <si>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</si>
  <si>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</si>
  <si>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</si>
  <si>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</si>
  <si>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</si>
  <si>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</si>
  <si>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</si>
  <si>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</si>
  <si>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</si>
  <si>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</si>
  <si>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</si>
  <si>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</si>
  <si>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</si>
  <si>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</si>
  <si>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</si>
  <si>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</si>
  <si>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</si>
  <si>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</si>
  <si>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</si>
  <si>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</si>
  <si>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</si>
  <si>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</si>
  <si>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</si>
  <si>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</si>
  <si>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</si>
  <si>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</si>
  <si>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</si>
  <si>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</si>
  <si>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</si>
  <si>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</si>
  <si>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</si>
  <si>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</si>
  <si>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</si>
  <si>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</si>
  <si>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</si>
  <si>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</si>
  <si>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</si>
  <si>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</si>
  <si>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</si>
  <si>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</si>
  <si>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</si>
  <si>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</si>
  <si>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</si>
  <si>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</si>
  <si>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</si>
  <si>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</si>
  <si>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</si>
  <si>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</si>
  <si>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</si>
  <si>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</si>
  <si>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</si>
  <si>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</si>
  <si>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</si>
  <si>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</si>
  <si>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</si>
  <si>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</si>
  <si>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</si>
  <si>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</si>
  <si>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</si>
  <si>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</si>
  <si>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</si>
  <si>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</si>
  <si>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</si>
  <si>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</si>
  <si>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</si>
  <si>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</si>
  <si>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</si>
  <si>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</si>
  <si>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</si>
  <si>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</si>
  <si>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</si>
  <si>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</si>
  <si>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</si>
  <si>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</si>
  <si>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</si>
  <si>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</si>
  <si>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</si>
  <si>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</si>
  <si>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</si>
  <si>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</si>
  <si>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</si>
  <si>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</si>
  <si>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</si>
  <si>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</si>
  <si>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</si>
  <si>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</si>
  <si>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</si>
  <si>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</si>
  <si>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</si>
  <si>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</si>
  <si>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</si>
  <si>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</si>
  <si>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</si>
  <si>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</si>
  <si>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</si>
  <si>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</si>
  <si>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</si>
  <si>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</si>
  <si>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</si>
  <si>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</si>
  <si>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</si>
  <si>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</si>
  <si>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</si>
  <si>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</si>
  <si>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</si>
  <si>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</si>
  <si>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</si>
  <si>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</si>
  <si>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</si>
  <si>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</si>
  <si>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</si>
  <si>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</si>
  <si>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</si>
  <si>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</si>
  <si>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</si>
  <si>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</si>
  <si>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</si>
  <si>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</si>
  <si>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</si>
  <si>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</si>
  <si>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</si>
  <si>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</si>
  <si>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</si>
  <si>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</si>
  <si>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</si>
  <si>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</si>
  <si>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</si>
  <si>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</si>
  <si>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</si>
  <si>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</si>
  <si>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</si>
  <si>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</si>
  <si>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</si>
  <si>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</si>
  <si>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</si>
  <si>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</si>
  <si>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</si>
  <si>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</si>
  <si>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</si>
  <si>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</si>
  <si>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</si>
  <si>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</si>
  <si>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</si>
  <si>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</si>
  <si>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</si>
  <si>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</si>
  <si>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</si>
  <si>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</si>
  <si>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</si>
  <si>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</si>
  <si>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</si>
  <si>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</si>
  <si>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</si>
  <si>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</si>
  <si>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</si>
  <si>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</si>
  <si>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</si>
  <si>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</si>
  <si>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</si>
  <si>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</si>
  <si>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</si>
  <si>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</si>
  <si>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</si>
  <si>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</si>
  <si>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</si>
  <si>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</si>
  <si>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</si>
  <si>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</si>
  <si>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</si>
  <si>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</si>
  <si>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</si>
  <si>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</si>
  <si>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</si>
  <si>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</si>
  <si>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</si>
  <si>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</si>
  <si>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</si>
  <si>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</si>
  <si>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</si>
  <si>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</si>
  <si>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</si>
  <si>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</si>
  <si>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</si>
  <si>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</si>
  <si>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</si>
  <si>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</si>
  <si>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</si>
  <si>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</si>
  <si>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</si>
  <si>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</si>
  <si>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</si>
  <si>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</si>
  <si>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</si>
  <si>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</si>
  <si>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</si>
  <si>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</si>
  <si>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</si>
  <si>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</si>
  <si>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</si>
  <si>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</si>
  <si>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</si>
  <si>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</si>
  <si>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</si>
  <si>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</si>
  <si>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</si>
  <si>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</si>
  <si>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</si>
  <si>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</si>
  <si>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</si>
  <si>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</si>
  <si>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</si>
  <si>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</si>
  <si>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</si>
  <si>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</si>
  <si>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</si>
  <si>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</si>
  <si>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</si>
  <si>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</si>
  <si>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</si>
  <si>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</si>
  <si>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</si>
  <si>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</si>
  <si>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</si>
  <si>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</si>
  <si>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</si>
  <si>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</si>
  <si>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</si>
  <si>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</si>
  <si>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</si>
  <si>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</si>
  <si>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</si>
  <si>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</si>
  <si>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</si>
  <si>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</si>
  <si>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</si>
  <si>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</si>
  <si>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</si>
  <si>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</si>
  <si>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</si>
  <si>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</si>
  <si>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</si>
  <si>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</si>
  <si>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</si>
  <si>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</si>
  <si>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</si>
  <si>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</si>
  <si>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</si>
  <si>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</si>
  <si>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</si>
  <si>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</si>
  <si>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</si>
  <si>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</si>
  <si>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</si>
  <si>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</si>
  <si>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</si>
  <si>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</si>
  <si>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</si>
  <si>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</si>
  <si>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</si>
  <si>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</si>
  <si>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</si>
  <si>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</si>
  <si>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</si>
  <si>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</si>
  <si>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</si>
  <si>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</si>
  <si>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</si>
  <si>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</si>
  <si>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</si>
  <si>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</si>
  <si>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</si>
  <si>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</si>
  <si>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</si>
  <si>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</si>
  <si>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</si>
  <si>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</si>
  <si>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</si>
  <si>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</si>
  <si>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</si>
  <si>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</si>
  <si>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</si>
  <si>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</si>
  <si>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</si>
  <si>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</si>
  <si>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</si>
  <si>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</si>
  <si>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</si>
  <si>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</si>
  <si>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</si>
  <si>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</si>
  <si>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</si>
  <si>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</si>
  <si>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</si>
  <si>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</si>
  <si>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</si>
  <si>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</si>
  <si>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</si>
  <si>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</si>
  <si>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</si>
  <si>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</si>
  <si>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</si>
  <si>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</si>
  <si>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</si>
  <si>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</si>
  <si>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</si>
  <si>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</si>
  <si>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</si>
  <si>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</si>
  <si>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</si>
  <si>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</si>
  <si>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</si>
  <si>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</si>
  <si>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</si>
  <si>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</si>
  <si>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</si>
  <si>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</si>
  <si>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</si>
  <si>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</si>
  <si>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</si>
  <si>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</si>
  <si>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</si>
  <si>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</si>
  <si>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</si>
  <si>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</si>
  <si>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</si>
  <si>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</si>
  <si>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</si>
  <si>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</si>
  <si>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</si>
  <si>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</si>
  <si>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</si>
  <si>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</si>
  <si>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</si>
  <si>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</si>
  <si>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</si>
  <si>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</si>
  <si>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</si>
  <si>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</si>
  <si>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</si>
  <si>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</si>
  <si>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</si>
  <si>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</si>
  <si>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</si>
  <si>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</si>
  <si>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</si>
  <si>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</si>
  <si>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</si>
  <si>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</si>
  <si>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</si>
  <si>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</si>
  <si>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</si>
  <si>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</si>
  <si>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</si>
  <si>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</si>
  <si>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</si>
  <si>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</si>
  <si>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</si>
  <si>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</si>
  <si>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</si>
  <si>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</si>
  <si>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</si>
  <si>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</si>
  <si>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</si>
  <si>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</si>
  <si>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</si>
  <si>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</si>
  <si>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</si>
  <si>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</si>
  <si>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</si>
  <si>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</si>
  <si>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</si>
  <si>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</si>
  <si>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</si>
  <si>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</si>
  <si>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</si>
  <si>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</si>
  <si>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</si>
  <si>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</si>
  <si>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</si>
  <si>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</si>
  <si>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</si>
  <si>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</si>
  <si>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</si>
  <si>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</si>
  <si>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</si>
  <si>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</si>
  <si>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</si>
  <si>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</si>
  <si>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</si>
  <si>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</si>
  <si>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</si>
  <si>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</si>
  <si>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</si>
  <si>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</si>
  <si>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</si>
  <si>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</si>
  <si>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</si>
  <si>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</si>
  <si>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</si>
  <si>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</si>
  <si>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</si>
  <si>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</si>
  <si>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</si>
  <si>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</si>
  <si>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</si>
  <si>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</si>
  <si>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</si>
  <si>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</si>
  <si>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</si>
  <si>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</si>
  <si>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</si>
  <si>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</si>
  <si>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</si>
  <si>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</si>
  <si>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</si>
  <si>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</si>
  <si>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</si>
  <si>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</si>
  <si>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</si>
  <si>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</si>
  <si>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</si>
  <si>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</si>
  <si>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</si>
  <si>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</si>
  <si>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</si>
  <si>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</si>
  <si>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</si>
  <si>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</si>
  <si>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</si>
  <si>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</si>
  <si>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</si>
  <si>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</si>
  <si>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</si>
  <si>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</si>
  <si>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</si>
  <si>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</si>
  <si>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</si>
  <si>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</si>
  <si>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</si>
  <si>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</si>
  <si>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</si>
  <si>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</si>
  <si>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</si>
  <si>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</si>
  <si>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</si>
  <si>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</si>
  <si>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</si>
  <si>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</si>
  <si>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</si>
  <si>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</si>
  <si>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</si>
  <si>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</si>
  <si>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</si>
  <si>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</si>
  <si>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</si>
  <si>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</si>
  <si>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</si>
  <si>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</si>
  <si>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</si>
  <si>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</si>
  <si>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</si>
  <si>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</si>
  <si>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</si>
  <si>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</si>
  <si>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</si>
  <si>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</si>
  <si>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</si>
  <si>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</si>
  <si>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</si>
  <si>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</si>
  <si>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</si>
  <si>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</si>
  <si>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</si>
  <si>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</si>
  <si>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</si>
  <si>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</si>
  <si>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</si>
  <si>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</si>
  <si>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</si>
  <si>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</si>
  <si>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</si>
  <si>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</si>
  <si>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</si>
  <si>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</si>
  <si>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</si>
  <si>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</si>
  <si>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</si>
  <si>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</si>
  <si>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</si>
  <si>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</si>
  <si>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</si>
  <si>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</si>
  <si>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</si>
  <si>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</si>
  <si>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</si>
  <si>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</si>
  <si>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</si>
  <si>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</si>
  <si>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</si>
  <si>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</si>
  <si>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</si>
  <si>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</si>
  <si>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</si>
  <si>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</si>
  <si>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</si>
  <si>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</si>
  <si>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</si>
  <si>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</si>
  <si>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</si>
  <si>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</si>
  <si>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</si>
  <si>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</si>
  <si>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</si>
  <si>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</si>
  <si>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</si>
  <si>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</si>
  <si>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</si>
  <si>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</si>
  <si>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</si>
  <si>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</si>
  <si>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</si>
  <si>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</si>
  <si>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</si>
  <si>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</si>
  <si>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</si>
  <si>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</si>
  <si>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</si>
  <si>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</si>
  <si>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</si>
  <si>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</si>
  <si>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</si>
  <si>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</si>
  <si>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</si>
  <si>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</si>
  <si>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</si>
  <si>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</si>
  <si>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</si>
  <si>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</si>
  <si>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</si>
  <si>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</si>
  <si>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</si>
  <si>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</si>
  <si>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</si>
  <si>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</si>
  <si>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</si>
  <si>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</si>
  <si>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</si>
  <si>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</si>
  <si>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</si>
  <si>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</si>
  <si>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</si>
  <si>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</si>
  <si>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</si>
  <si>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</si>
  <si>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</si>
  <si>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</si>
  <si>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</si>
  <si>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</si>
  <si>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</si>
  <si>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</si>
  <si>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</si>
  <si>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</si>
  <si>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</si>
  <si>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</si>
  <si>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</si>
  <si>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</si>
  <si>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</si>
  <si>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</si>
  <si>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</si>
  <si>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</si>
  <si>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</si>
  <si>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</si>
  <si>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</si>
  <si>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</si>
  <si>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</si>
  <si>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</si>
  <si>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</si>
  <si>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</si>
  <si>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</si>
  <si>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</si>
  <si>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</si>
  <si>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</si>
  <si>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</si>
  <si>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</si>
  <si>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</si>
  <si>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</si>
  <si>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</si>
  <si>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</si>
  <si>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</si>
  <si>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</si>
  <si>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</si>
  <si>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</si>
  <si>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</si>
  <si>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</si>
  <si>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</si>
  <si>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</si>
  <si>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</si>
  <si>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</si>
  <si>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</si>
  <si>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</si>
  <si>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</si>
  <si>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</si>
  <si>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</si>
  <si>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</si>
  <si>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</si>
  <si>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</si>
  <si>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</si>
  <si>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</si>
  <si>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</si>
  <si>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</si>
  <si>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</si>
  <si>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</si>
  <si>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</si>
  <si>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</si>
  <si>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</si>
  <si>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</si>
  <si>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</si>
  <si>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</si>
  <si>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</si>
  <si>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</si>
  <si>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</si>
  <si>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</si>
  <si>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</si>
  <si>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</si>
  <si>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</si>
  <si>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</si>
  <si>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</si>
  <si>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</si>
  <si>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</si>
  <si>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</si>
  <si>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</si>
  <si>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</si>
  <si>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</si>
  <si>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</si>
  <si>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</si>
  <si>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</si>
  <si>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</si>
  <si>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</si>
  <si>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</si>
  <si>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</si>
  <si>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</si>
  <si>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</si>
  <si>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</si>
  <si>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</si>
  <si>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</si>
  <si>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</si>
  <si>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</si>
  <si>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</si>
  <si>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</si>
  <si>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</si>
  <si>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</si>
  <si>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</si>
  <si>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</si>
  <si>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</si>
  <si>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</si>
  <si>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</si>
  <si>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</si>
  <si>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</si>
  <si>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</si>
  <si>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</si>
  <si>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</si>
  <si>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</si>
  <si>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</si>
  <si>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</si>
  <si>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</si>
  <si>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</si>
  <si>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</si>
  <si>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</si>
  <si>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</si>
  <si>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</si>
  <si>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</si>
  <si>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</si>
  <si>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</si>
  <si>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</si>
  <si>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</si>
  <si>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</si>
  <si>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</si>
  <si>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</si>
  <si>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</si>
  <si>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</si>
  <si>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</si>
  <si>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</si>
  <si>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</si>
  <si>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</si>
  <si>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</si>
  <si>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</si>
  <si>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</si>
  <si>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</si>
  <si>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</si>
  <si>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</si>
  <si>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</si>
  <si>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</si>
  <si>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</si>
  <si>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</si>
  <si>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</si>
  <si>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</si>
  <si>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</si>
  <si>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</si>
  <si>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</si>
  <si>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</si>
  <si>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</si>
  <si>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</si>
  <si>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</si>
  <si>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</si>
  <si>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</si>
  <si>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</si>
  <si>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</si>
  <si>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</si>
  <si>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</si>
  <si>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</si>
  <si>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</si>
  <si>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</si>
  <si>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</si>
  <si>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</si>
  <si>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</si>
  <si>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</si>
  <si>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</si>
  <si>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</si>
  <si>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</si>
  <si>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</si>
  <si>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</si>
  <si>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</si>
  <si>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</si>
  <si>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</si>
  <si>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</si>
  <si>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</si>
  <si>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</si>
  <si>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</si>
  <si>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</si>
  <si>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</si>
  <si>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</si>
  <si>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</si>
  <si>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</si>
  <si>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</si>
  <si>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</si>
  <si>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</si>
  <si>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</si>
  <si>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</si>
  <si>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</si>
  <si>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</si>
  <si>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</si>
  <si>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</si>
  <si>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</si>
  <si>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</si>
  <si>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</si>
  <si>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</si>
  <si>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</si>
  <si>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</si>
  <si>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</si>
  <si>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</si>
  <si>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</si>
  <si>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</si>
  <si>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</si>
  <si>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</si>
  <si>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</si>
  <si>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</si>
  <si>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</si>
  <si>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</si>
  <si>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</si>
  <si>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</si>
  <si>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</si>
  <si>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</si>
  <si>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</si>
  <si>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</si>
  <si>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</si>
  <si>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</si>
  <si>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</si>
  <si>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</si>
  <si>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</si>
  <si>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</si>
  <si>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</si>
  <si>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</si>
  <si>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</si>
  <si>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</si>
  <si>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</si>
  <si>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</si>
  <si>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</si>
  <si>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</si>
  <si>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</si>
  <si>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</si>
  <si>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</si>
  <si>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</si>
  <si>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</si>
  <si>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</si>
  <si>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</si>
  <si>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</si>
  <si>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</si>
  <si>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</si>
  <si>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</si>
  <si>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</si>
  <si>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</si>
  <si>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</si>
  <si>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</si>
  <si>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</si>
  <si>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</si>
  <si>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</si>
  <si>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</si>
  <si>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</si>
  <si>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</si>
  <si>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</si>
  <si>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</si>
  <si>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</si>
  <si>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</si>
  <si>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</si>
  <si>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</si>
  <si>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</si>
  <si>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</si>
  <si>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</si>
  <si>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</si>
  <si>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</si>
  <si>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</si>
  <si>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</si>
  <si>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</si>
  <si>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</si>
  <si>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</si>
  <si>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</si>
  <si>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</si>
  <si>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</si>
  <si>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</si>
  <si>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</si>
  <si>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</si>
  <si>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</si>
  <si>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</si>
  <si>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</si>
  <si>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</si>
  <si>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</si>
  <si>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</si>
  <si>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</si>
  <si>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</si>
  <si>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</si>
  <si>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</si>
  <si>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</si>
  <si>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</si>
  <si>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</si>
  <si>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</si>
  <si>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</si>
  <si>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</si>
  <si>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</si>
  <si>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</si>
  <si>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</si>
  <si>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</si>
  <si>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</si>
  <si>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</si>
  <si>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</si>
  <si>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</si>
  <si>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</si>
  <si>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</si>
  <si>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</si>
  <si>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</si>
  <si>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</si>
  <si>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</si>
  <si>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</si>
  <si>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</si>
  <si>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</si>
  <si>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</si>
  <si>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</si>
  <si>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</si>
  <si>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</si>
  <si>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</si>
  <si>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</si>
  <si>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</si>
  <si>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</si>
  <si>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</si>
  <si>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</si>
  <si>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</si>
  <si>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</si>
  <si>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</si>
  <si>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</si>
  <si>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</si>
  <si>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</si>
  <si>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</si>
  <si>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</si>
  <si>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</si>
  <si>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</si>
  <si>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</si>
  <si>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</si>
  <si>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</si>
  <si>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</si>
  <si>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</si>
  <si>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</si>
  <si>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</si>
  <si>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</si>
  <si>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</si>
  <si>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</si>
  <si>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</si>
  <si>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</si>
  <si>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</si>
  <si>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</si>
  <si>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</si>
  <si>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</si>
  <si>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</si>
  <si>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</si>
  <si>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</si>
  <si>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</si>
  <si>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</si>
  <si>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</si>
  <si>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</si>
  <si>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</si>
  <si>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</si>
  <si>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</si>
  <si>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</si>
  <si>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</si>
  <si>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</si>
  <si>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</si>
  <si>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</si>
  <si>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</si>
  <si>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</si>
  <si>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</si>
  <si>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</si>
  <si>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</si>
  <si>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</si>
  <si>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</si>
  <si>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</si>
  <si>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</si>
  <si>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</si>
  <si>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</si>
  <si>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</si>
  <si>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</si>
  <si>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</si>
  <si>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</si>
  <si>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</si>
  <si>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</si>
  <si>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</si>
  <si>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</si>
  <si>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</si>
  <si>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</si>
  <si>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</si>
  <si>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</si>
  <si>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</si>
  <si>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</si>
  <si>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</si>
  <si>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</si>
  <si>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</si>
  <si>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</si>
  <si>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</si>
  <si>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</si>
  <si>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</si>
  <si>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</si>
  <si>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</si>
  <si>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</si>
  <si>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</si>
  <si>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</si>
  <si>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</si>
  <si>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</si>
  <si>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</si>
  <si>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</si>
  <si>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</si>
  <si>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</si>
  <si>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</si>
  <si>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</si>
  <si>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</si>
  <si>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</si>
  <si>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</si>
  <si>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</si>
  <si>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</si>
  <si>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</si>
  <si>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</si>
  <si>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</si>
  <si>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</si>
  <si>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</si>
  <si>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</si>
  <si>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</si>
  <si>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</si>
  <si>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</si>
  <si>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</si>
  <si>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</si>
  <si>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</si>
  <si>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</si>
  <si>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</si>
  <si>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</si>
  <si>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</si>
  <si>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</si>
  <si>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</si>
  <si>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</si>
  <si>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</si>
  <si>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</si>
  <si>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</si>
  <si>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</si>
  <si>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</si>
  <si>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</si>
  <si>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</si>
  <si>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</si>
  <si>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</si>
  <si>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</si>
  <si>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</si>
  <si>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</si>
  <si>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</si>
  <si>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</si>
  <si>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</si>
  <si>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</si>
  <si>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</si>
  <si>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</si>
  <si>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</si>
  <si>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</si>
  <si>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</si>
  <si>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</si>
  <si>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</si>
  <si>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</si>
  <si>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</si>
  <si>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</si>
  <si>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</si>
  <si>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</si>
  <si>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</si>
  <si>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</si>
  <si>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</si>
  <si>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</si>
  <si>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</si>
  <si>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</si>
  <si>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</si>
  <si>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</si>
  <si>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</si>
  <si>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</si>
  <si>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</si>
  <si>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</si>
  <si>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</si>
  <si>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</si>
  <si>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</si>
  <si>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</si>
  <si>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</si>
  <si>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</si>
  <si>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</si>
  <si>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</si>
  <si>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</si>
  <si>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</si>
  <si>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</si>
  <si>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</si>
  <si>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</si>
  <si>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</si>
  <si>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</si>
  <si>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</si>
  <si>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</si>
  <si>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</si>
  <si>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</si>
  <si>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</si>
  <si>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</si>
  <si>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</si>
  <si>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</si>
  <si>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</si>
  <si>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</si>
  <si>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</si>
  <si>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</si>
  <si>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</si>
  <si>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</si>
  <si>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</si>
  <si>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</si>
  <si>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</si>
  <si>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</si>
  <si>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</si>
  <si>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</si>
  <si>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</si>
  <si>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</si>
  <si>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</si>
  <si>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</si>
  <si>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</si>
  <si>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</si>
  <si>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</si>
  <si>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</si>
  <si>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</si>
  <si>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</si>
  <si>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</si>
  <si>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</si>
  <si>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</si>
  <si>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</si>
  <si>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</si>
  <si>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</si>
  <si>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</si>
  <si>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</si>
  <si>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</si>
  <si>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</si>
  <si>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</si>
  <si>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</si>
  <si>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</si>
  <si>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</si>
  <si>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</si>
  <si>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</si>
  <si>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</si>
  <si>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</si>
  <si>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</si>
  <si>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</si>
  <si>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</si>
  <si>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</si>
  <si>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</si>
  <si>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</si>
  <si>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</si>
  <si>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</si>
  <si>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</si>
  <si>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</si>
  <si>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</si>
  <si>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</si>
  <si>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</si>
  <si>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</si>
  <si>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</si>
  <si>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</si>
  <si>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</si>
  <si>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</si>
  <si>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</si>
  <si>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</si>
  <si>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</si>
  <si>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</si>
  <si>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</si>
  <si>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</si>
  <si>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</si>
  <si>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</si>
  <si>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</si>
  <si>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</si>
  <si>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</si>
  <si>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</si>
  <si>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</si>
  <si>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</si>
  <si>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</si>
  <si>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</si>
  <si>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</si>
  <si>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</si>
  <si>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</si>
  <si>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</si>
  <si>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</si>
  <si>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</si>
  <si>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</si>
  <si>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</si>
  <si>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</si>
  <si>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</si>
  <si>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</si>
  <si>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</si>
  <si>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</si>
  <si>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</si>
  <si>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</si>
  <si>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</si>
  <si>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</si>
  <si>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</si>
  <si>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</si>
  <si>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</si>
  <si>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</si>
  <si>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</si>
  <si>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</si>
  <si>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</si>
  <si>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</si>
  <si>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</si>
  <si>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</si>
  <si>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</si>
  <si>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</si>
  <si>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</si>
  <si>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</si>
  <si>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</si>
  <si>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</si>
  <si>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</si>
  <si>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</si>
  <si>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</si>
  <si>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</si>
  <si>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</si>
  <si>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</si>
  <si>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</si>
  <si>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</si>
  <si>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</si>
  <si>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</si>
  <si>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</si>
  <si>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</si>
  <si>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</si>
  <si>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</si>
  <si>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</si>
  <si>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</si>
  <si>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</si>
  <si>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</si>
  <si>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</si>
  <si>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</si>
  <si>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</si>
  <si>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</si>
  <si>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</si>
  <si>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</si>
  <si>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</si>
  <si>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</si>
  <si>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</si>
  <si>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</si>
  <si>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</si>
  <si>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</si>
  <si>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</si>
  <si>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</si>
  <si>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</si>
  <si>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</si>
  <si>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</si>
  <si>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</si>
  <si>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</si>
  <si>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</si>
  <si>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</si>
  <si>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</si>
  <si>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</si>
  <si>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</si>
  <si>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</si>
  <si>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</si>
  <si>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</si>
  <si>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</si>
  <si>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</si>
  <si>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</si>
  <si>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</si>
  <si>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</si>
  <si>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</si>
  <si>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</si>
  <si>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</si>
  <si>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</si>
  <si>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</si>
  <si>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</si>
  <si>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</si>
  <si>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</si>
  <si>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</si>
  <si>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</si>
  <si>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</si>
  <si>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</si>
  <si>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</si>
  <si>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</si>
  <si>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</si>
  <si>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</si>
  <si>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</si>
  <si>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</si>
  <si>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</si>
  <si>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</si>
  <si>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</si>
  <si>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</si>
  <si>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</si>
  <si>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</si>
  <si>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</si>
  <si>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</si>
  <si>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</si>
  <si>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</si>
  <si>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</si>
  <si>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</si>
  <si>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</si>
  <si>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</si>
  <si>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</si>
  <si>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</si>
  <si>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</si>
  <si>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</si>
  <si>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</si>
  <si>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</si>
  <si>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</si>
  <si>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</si>
  <si>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</si>
  <si>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</si>
  <si>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</si>
  <si>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</si>
  <si>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</si>
  <si>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</si>
  <si>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</si>
  <si>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</si>
  <si>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</si>
  <si>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</si>
  <si>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</si>
  <si>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</si>
  <si>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</si>
  <si>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</si>
  <si>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</si>
  <si>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</si>
  <si>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</si>
  <si>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</si>
  <si>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</si>
  <si>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</si>
  <si>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</si>
  <si>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</si>
  <si>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</si>
  <si>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</si>
  <si>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</si>
  <si>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</si>
  <si>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</si>
  <si>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</si>
  <si>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</si>
  <si>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</si>
  <si>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</si>
  <si>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</si>
  <si>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</si>
  <si>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</si>
  <si>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</si>
  <si>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</si>
  <si>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</si>
  <si>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</si>
  <si>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</si>
  <si>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</si>
  <si>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</si>
  <si>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</si>
  <si>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</si>
  <si>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</si>
  <si>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</si>
  <si>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</si>
  <si>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</si>
  <si>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</si>
  <si>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</si>
  <si>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</si>
  <si>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</si>
  <si>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</si>
  <si>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</si>
  <si>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</si>
  <si>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</si>
  <si>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</si>
  <si>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</si>
  <si>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</si>
  <si>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</si>
  <si>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</si>
  <si>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</si>
  <si>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</si>
  <si>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</si>
  <si>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</si>
  <si>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</si>
  <si>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</si>
  <si>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</si>
  <si>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</si>
  <si>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</si>
  <si>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</si>
  <si>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</si>
  <si>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</si>
  <si>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</si>
  <si>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</si>
  <si>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</si>
  <si>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</si>
  <si>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</si>
  <si>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</si>
  <si>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</si>
  <si>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</si>
  <si>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</si>
  <si>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</si>
  <si>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</si>
  <si>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</si>
  <si>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</si>
  <si>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</si>
  <si>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</si>
  <si>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</si>
  <si>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</si>
  <si>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</si>
  <si>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</si>
  <si>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</si>
  <si>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</si>
  <si>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</si>
  <si>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</si>
  <si>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</si>
  <si>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</si>
  <si>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</si>
  <si>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</si>
  <si>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</si>
  <si>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</si>
  <si>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</si>
  <si>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</si>
  <si>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</si>
  <si>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</si>
  <si>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</si>
  <si>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</si>
  <si>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</si>
  <si>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</si>
  <si>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</si>
  <si>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</si>
  <si>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</si>
  <si>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</si>
  <si>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</si>
  <si>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</si>
  <si>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</si>
  <si>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</si>
  <si>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</si>
  <si>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</si>
  <si>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</si>
  <si>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</si>
  <si>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</si>
  <si>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</si>
  <si>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</si>
  <si>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</si>
  <si>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</si>
  <si>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</si>
  <si>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</si>
  <si>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</si>
  <si>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</si>
  <si>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</si>
  <si>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</si>
  <si>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</si>
  <si>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</si>
  <si>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</si>
  <si>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</si>
  <si>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</si>
  <si>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</si>
  <si>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</si>
  <si>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</si>
  <si>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</si>
  <si>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</si>
  <si>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</si>
  <si>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</si>
  <si>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</si>
  <si>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</si>
  <si>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</si>
  <si>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</si>
  <si>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</si>
  <si>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</si>
  <si>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</si>
  <si>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</si>
  <si>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</si>
  <si>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</si>
  <si>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</si>
  <si>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</si>
  <si>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</si>
  <si>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</si>
  <si>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</si>
  <si>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</si>
  <si>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</si>
  <si>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</si>
  <si>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</si>
  <si>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</si>
  <si>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</si>
  <si>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</si>
  <si>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</si>
  <si>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</si>
  <si>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</si>
  <si>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</si>
  <si>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</si>
  <si>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</si>
  <si>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</si>
  <si>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</si>
  <si>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</si>
  <si>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</si>
  <si>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</si>
  <si>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</si>
  <si>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</si>
  <si>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</si>
  <si>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</si>
  <si>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</si>
  <si>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</si>
  <si>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</si>
  <si>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</si>
  <si>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</si>
  <si>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</si>
  <si>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</si>
  <si>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</si>
  <si>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</si>
  <si>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</si>
  <si>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</si>
  <si>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</si>
  <si>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</si>
  <si>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</si>
  <si>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</si>
  <si>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</si>
  <si>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</si>
  <si>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</si>
  <si>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</si>
  <si>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</si>
  <si>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</si>
  <si>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</si>
  <si>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</si>
  <si>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</si>
  <si>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</si>
  <si>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</si>
  <si>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</si>
  <si>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</si>
  <si>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</si>
  <si>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</si>
  <si>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</si>
  <si>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</si>
  <si>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</si>
  <si>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</si>
  <si>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</si>
  <si>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</si>
  <si>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</si>
  <si>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</si>
  <si>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</si>
  <si>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</si>
  <si>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</si>
  <si>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</si>
  <si>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</si>
  <si>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</si>
  <si>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</si>
  <si>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</si>
  <si>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</si>
  <si>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</si>
  <si>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</si>
  <si>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</si>
  <si>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</si>
  <si>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</si>
  <si>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</si>
  <si>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</si>
  <si>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</si>
  <si>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</si>
  <si>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</si>
  <si>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</si>
  <si>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</si>
  <si>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</si>
  <si>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</si>
  <si>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</si>
  <si>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</si>
  <si>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</si>
  <si>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</si>
  <si>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</si>
  <si>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</si>
  <si>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</si>
  <si>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</si>
  <si>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</si>
  <si>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</si>
  <si>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</si>
  <si>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</si>
  <si>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</si>
  <si>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</si>
  <si>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</si>
  <si>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</si>
  <si>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</si>
  <si>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</si>
  <si>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</si>
  <si>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</si>
  <si>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</si>
  <si>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</si>
  <si>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</si>
  <si>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</si>
  <si>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</si>
  <si>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</si>
  <si>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</si>
  <si>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</si>
  <si>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</si>
  <si>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</si>
  <si>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</si>
  <si>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</si>
  <si>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</si>
  <si>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</si>
  <si>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</si>
  <si>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</si>
  <si>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</si>
  <si>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</si>
  <si>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</si>
  <si>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</si>
  <si>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</si>
  <si>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</si>
  <si>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</si>
  <si>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</si>
  <si>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</si>
  <si>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</si>
  <si>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</si>
  <si>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</si>
  <si>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</si>
  <si>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</si>
  <si>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</si>
  <si>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</si>
  <si>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</si>
  <si>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</si>
  <si>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</si>
  <si>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</si>
  <si>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</si>
  <si>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</si>
  <si>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</si>
  <si>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</si>
  <si>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</si>
  <si>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</si>
  <si>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</si>
  <si>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</si>
  <si>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</si>
  <si>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</si>
  <si>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</si>
  <si>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</si>
  <si>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</si>
  <si>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</si>
  <si>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</si>
  <si>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</si>
  <si>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</si>
  <si>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</si>
  <si>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</si>
  <si>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</si>
  <si>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</si>
  <si>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</si>
  <si>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</si>
  <si>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</si>
  <si>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</si>
  <si>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</si>
  <si>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</si>
  <si>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</si>
  <si>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</si>
  <si>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</si>
  <si>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</si>
  <si>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</si>
  <si>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</si>
  <si>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</si>
  <si>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</si>
  <si>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</si>
  <si>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</si>
  <si>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</si>
  <si>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</si>
  <si>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</si>
  <si>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</si>
  <si>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</si>
  <si>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</si>
  <si>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</si>
  <si>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</si>
  <si>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</si>
  <si>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</si>
  <si>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</si>
  <si>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</si>
  <si>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</si>
  <si>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</si>
  <si>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</si>
  <si>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</si>
  <si>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</si>
  <si>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</si>
  <si>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</si>
  <si>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</si>
  <si>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</si>
  <si>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</si>
  <si>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</si>
  <si>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</si>
  <si>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</si>
  <si>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</si>
  <si>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</si>
  <si>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</si>
  <si>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</si>
  <si>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</si>
  <si>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</si>
  <si>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</si>
  <si>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</si>
  <si>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</si>
  <si>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</si>
  <si>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</si>
  <si>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</si>
  <si>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</si>
  <si>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</si>
  <si>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</si>
  <si>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</si>
  <si>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</si>
  <si>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</si>
  <si>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</si>
  <si>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</si>
  <si>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</si>
  <si>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</si>
  <si>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</si>
  <si>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</si>
  <si>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</si>
  <si>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</si>
  <si>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</si>
  <si>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</si>
  <si>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</si>
  <si>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</si>
  <si>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</si>
  <si>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</si>
  <si>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</si>
  <si>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</si>
  <si>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</si>
  <si>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</si>
  <si>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</si>
  <si>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</si>
  <si>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</si>
  <si>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</si>
  <si>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</si>
  <si>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</si>
  <si>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</si>
  <si>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</si>
  <si>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</si>
  <si>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</si>
  <si>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</si>
  <si>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</si>
  <si>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</si>
  <si>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</si>
  <si>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</si>
  <si>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</si>
  <si>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</si>
  <si>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</si>
  <si>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</si>
  <si>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</si>
  <si>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</si>
  <si>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</si>
  <si>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</si>
  <si>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</si>
  <si>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</si>
  <si>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</si>
  <si>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</si>
  <si>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</si>
  <si>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</si>
  <si>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</si>
  <si>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</si>
  <si>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</si>
  <si>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</si>
  <si>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</si>
  <si>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</si>
  <si>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</si>
  <si>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</si>
  <si>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</si>
  <si>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</si>
  <si>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</si>
  <si>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</si>
  <si>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</si>
  <si>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</si>
  <si>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</si>
  <si>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</si>
  <si>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</si>
  <si>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</si>
  <si>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</si>
  <si>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</si>
  <si>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</si>
  <si>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</si>
  <si>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</si>
  <si>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</si>
  <si>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</si>
  <si>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</si>
  <si>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</si>
  <si>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</si>
  <si>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</si>
  <si>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</si>
  <si>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</si>
  <si>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</si>
  <si>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</si>
  <si>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</si>
  <si>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</si>
  <si>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</si>
  <si>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</si>
  <si>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</si>
  <si>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</si>
  <si>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</si>
  <si>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</si>
  <si>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</si>
  <si>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</si>
  <si>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</si>
  <si>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</si>
  <si>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</si>
  <si>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</si>
  <si>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</si>
  <si>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</si>
  <si>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</si>
  <si>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</si>
  <si>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</si>
  <si>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</si>
  <si>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</si>
  <si>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</si>
  <si>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</si>
  <si>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</si>
  <si>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</si>
  <si>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</si>
  <si>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</si>
  <si>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</si>
  <si>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</si>
  <si>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</si>
  <si>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</si>
  <si>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</si>
  <si>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</si>
  <si>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</si>
  <si>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</si>
  <si>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</si>
  <si>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</si>
  <si>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</si>
  <si>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</si>
  <si>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</si>
  <si>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</si>
  <si>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</si>
  <si>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</si>
  <si>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</si>
  <si>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</si>
  <si>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</si>
  <si>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</si>
  <si>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</si>
  <si>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</si>
  <si>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</si>
  <si>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</si>
  <si>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</si>
  <si>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</si>
  <si>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</si>
  <si>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</si>
  <si>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</si>
  <si>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</si>
  <si>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</si>
  <si>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</si>
  <si>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</si>
  <si>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</si>
  <si>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</si>
  <si>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</si>
  <si>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</si>
  <si>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</si>
  <si>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</si>
  <si>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</si>
  <si>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</si>
  <si>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</si>
  <si>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</si>
  <si>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</si>
  <si>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</si>
  <si>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</si>
  <si>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</si>
  <si>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</si>
  <si>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</si>
  <si>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</si>
  <si>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</si>
  <si>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</si>
  <si>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</si>
  <si>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</si>
  <si>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</si>
  <si>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</si>
  <si>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</si>
  <si>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</si>
  <si>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</si>
  <si>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</si>
  <si>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</si>
  <si>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</si>
  <si>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</si>
  <si>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</si>
  <si>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</si>
  <si>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</si>
  <si>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</si>
  <si>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</si>
  <si>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</si>
  <si>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</si>
  <si>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</si>
  <si>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</si>
  <si>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</si>
  <si>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</si>
  <si>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</si>
  <si>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</si>
  <si>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</si>
  <si>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</si>
  <si>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</si>
  <si>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</si>
  <si>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</si>
  <si>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</si>
  <si>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</si>
  <si>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</si>
  <si>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</si>
  <si>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</si>
  <si>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</si>
  <si>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</si>
  <si>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</si>
  <si>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</si>
  <si>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</si>
  <si>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</si>
  <si>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</si>
  <si>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</si>
  <si>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</si>
  <si>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</si>
  <si>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</si>
  <si>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</si>
  <si>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</si>
  <si>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</si>
  <si>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</si>
  <si>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</si>
  <si>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</si>
  <si>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</si>
  <si>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</si>
  <si>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</si>
  <si>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</si>
  <si>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</si>
  <si>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</si>
  <si>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</si>
  <si>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</si>
  <si>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</si>
  <si>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</si>
  <si>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</si>
  <si>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</si>
  <si>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</si>
  <si>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</si>
  <si>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</si>
  <si>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</si>
  <si>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</si>
  <si>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</si>
  <si>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</si>
  <si>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</si>
  <si>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</si>
  <si>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</si>
  <si>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</si>
  <si>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</si>
  <si>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</si>
  <si>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</si>
  <si>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</si>
  <si>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</si>
  <si>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</si>
  <si>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</si>
  <si>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</si>
  <si>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</si>
  <si>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</si>
  <si>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</si>
  <si>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</si>
  <si>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</si>
  <si>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</si>
  <si>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</si>
  <si>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</si>
  <si>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</si>
  <si>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</si>
  <si>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</si>
  <si>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</si>
  <si>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</si>
  <si>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</si>
  <si>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</si>
  <si>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</si>
  <si>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</si>
  <si>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</si>
  <si>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</si>
  <si>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</si>
  <si>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</si>
  <si>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</si>
  <si>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</si>
  <si>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</si>
  <si>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</si>
  <si>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</si>
  <si>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</si>
  <si>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</si>
  <si>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</si>
  <si>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</si>
  <si>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</si>
  <si>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</si>
  <si>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</si>
  <si>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</si>
  <si>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</si>
  <si>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</si>
  <si>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</si>
  <si>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</si>
  <si>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</si>
  <si>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</si>
  <si>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</si>
  <si>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</si>
  <si>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</si>
  <si>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</si>
  <si>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</si>
  <si>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</si>
  <si>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</si>
  <si>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</si>
  <si>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</si>
  <si>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</si>
  <si>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</si>
  <si>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</si>
  <si>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</si>
  <si>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</si>
  <si>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</si>
  <si>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</si>
  <si>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</si>
  <si>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</si>
  <si>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</si>
  <si>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</si>
  <si>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</si>
  <si>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</si>
  <si>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</si>
  <si>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</si>
  <si>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</si>
  <si>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</si>
  <si>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</si>
  <si>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</si>
  <si>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</si>
  <si>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</si>
  <si>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</si>
  <si>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</si>
  <si>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</si>
  <si>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</si>
  <si>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</si>
  <si>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</si>
  <si>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</si>
  <si>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</si>
  <si>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</si>
  <si>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</si>
  <si>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</si>
  <si>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</si>
  <si>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</si>
  <si>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</si>
  <si>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</si>
  <si>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</si>
  <si>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</si>
  <si>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</si>
  <si>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</si>
  <si>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</si>
  <si>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</si>
  <si>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</si>
  <si>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</si>
  <si>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</si>
  <si>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</si>
  <si>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</si>
  <si>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</si>
  <si>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</si>
  <si>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</si>
  <si>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</si>
  <si>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</si>
  <si>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</si>
  <si>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</si>
  <si>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</si>
  <si>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</si>
  <si>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</si>
  <si>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</si>
  <si>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</si>
  <si>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</si>
  <si>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</si>
  <si>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</si>
  <si>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</si>
  <si>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</si>
  <si>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</si>
  <si>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</si>
  <si>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</si>
  <si>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</si>
  <si>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</si>
  <si>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</si>
  <si>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</si>
  <si>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</si>
  <si>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</si>
  <si>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</si>
  <si>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</si>
  <si>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</si>
  <si>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</si>
  <si>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</si>
  <si>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</si>
  <si>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</si>
  <si>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</si>
  <si>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</si>
  <si>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</si>
  <si>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</si>
  <si>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</si>
  <si>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</si>
  <si>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</si>
  <si>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</si>
  <si>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</si>
  <si>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</si>
  <si>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</si>
  <si>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</si>
  <si>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</si>
  <si>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</si>
  <si>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</si>
  <si>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</si>
  <si>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</si>
  <si>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</si>
  <si>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</si>
  <si>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</si>
  <si>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</si>
  <si>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</si>
  <si>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</si>
  <si>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</si>
  <si>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</si>
  <si>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</si>
  <si>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</si>
  <si>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</si>
  <si>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</si>
  <si>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</si>
  <si>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</si>
  <si>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</si>
  <si>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</si>
  <si>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</si>
  <si>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</si>
  <si>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</si>
  <si>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</si>
  <si>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</si>
  <si>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</si>
  <si>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</si>
  <si>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</si>
  <si>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</si>
  <si>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</si>
  <si>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</si>
  <si>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</si>
  <si>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</si>
  <si>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</si>
  <si>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</si>
  <si>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</si>
  <si>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</si>
  <si>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</si>
  <si>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</si>
  <si>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</si>
  <si>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</si>
  <si>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</si>
  <si>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</si>
  <si>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</si>
  <si>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</si>
  <si>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</si>
  <si>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</si>
  <si>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</si>
  <si>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</si>
  <si>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</si>
  <si>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</si>
  <si>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</si>
  <si>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</si>
  <si>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</si>
  <si>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</si>
  <si>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</si>
  <si>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</si>
  <si>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</si>
  <si>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</si>
  <si>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</si>
  <si>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</si>
  <si>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</si>
  <si>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</si>
  <si>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</si>
  <si>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</si>
  <si>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</si>
  <si>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</si>
  <si>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</si>
  <si>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</si>
  <si>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</si>
  <si>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</si>
  <si>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</si>
  <si>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</si>
  <si>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</si>
  <si>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</si>
  <si>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</si>
  <si>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</si>
  <si>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</si>
  <si>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</si>
  <si>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</si>
  <si>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</si>
  <si>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</si>
  <si>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</si>
  <si>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</si>
  <si>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</si>
  <si>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</si>
  <si>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</si>
  <si>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</si>
  <si>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</si>
  <si>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</si>
  <si>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</si>
  <si>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</si>
  <si>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</si>
  <si>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</si>
  <si>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</si>
  <si>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</si>
  <si>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</si>
  <si>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</si>
  <si>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</si>
  <si>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</si>
  <si>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</si>
  <si>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</si>
  <si>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</si>
  <si>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</si>
  <si>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</si>
  <si>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</si>
  <si>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</si>
  <si>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</si>
  <si>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</si>
  <si>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</si>
  <si>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</si>
  <si>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</si>
  <si>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</si>
  <si>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</si>
  <si>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</si>
  <si>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</si>
  <si>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</si>
  <si>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</si>
  <si>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</si>
  <si>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</si>
  <si>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</si>
  <si>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</si>
  <si>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</si>
  <si>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</si>
  <si>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</si>
  <si>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</si>
  <si>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</si>
  <si>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</si>
  <si>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</si>
  <si>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</si>
  <si>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</si>
  <si>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</si>
  <si>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</si>
  <si>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</si>
  <si>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</si>
  <si>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</si>
  <si>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</si>
  <si>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</si>
  <si>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</si>
  <si>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</si>
  <si>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</si>
  <si>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</si>
  <si>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</si>
  <si>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</si>
  <si>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</si>
  <si>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</si>
  <si>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</si>
  <si>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</si>
  <si>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</si>
  <si>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</si>
  <si>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</si>
  <si>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</si>
  <si>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</si>
  <si>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</si>
  <si>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</si>
  <si>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</si>
  <si>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</si>
  <si>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</si>
  <si>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</si>
  <si>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</si>
  <si>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</si>
  <si>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</si>
  <si>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</si>
  <si>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</si>
  <si>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</si>
  <si>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</si>
  <si>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</si>
  <si>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</si>
  <si>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</si>
  <si>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</si>
  <si>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</si>
  <si>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</si>
  <si>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</si>
  <si>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</si>
  <si>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</si>
  <si>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</si>
  <si>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</si>
  <si>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</si>
  <si>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</si>
  <si>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</si>
  <si>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</si>
  <si>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</si>
  <si>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</si>
  <si>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</si>
  <si>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</si>
  <si>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</si>
  <si>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</si>
  <si>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</si>
  <si>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</si>
  <si>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</si>
  <si>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</si>
  <si>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</si>
  <si>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</si>
  <si>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</si>
  <si>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</si>
  <si>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</si>
  <si>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</si>
  <si>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</si>
  <si>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</si>
  <si>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</si>
  <si>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</si>
  <si>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</si>
  <si>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</si>
  <si>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</si>
  <si>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</si>
  <si>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</si>
  <si>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</si>
  <si>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</si>
  <si>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</si>
  <si>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</si>
  <si>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</si>
  <si>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</si>
  <si>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</si>
  <si>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</si>
  <si>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</si>
  <si>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</si>
  <si>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</si>
  <si>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</si>
  <si>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</si>
  <si>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</si>
  <si>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</si>
  <si>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</si>
  <si>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</si>
  <si>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</si>
  <si>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</si>
  <si>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</si>
  <si>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</si>
  <si>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</si>
  <si>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</si>
  <si>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</si>
  <si>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</si>
  <si>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</si>
  <si>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</si>
  <si>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</si>
  <si>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</si>
  <si>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</si>
  <si>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</si>
  <si>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</si>
  <si>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</si>
  <si>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</si>
  <si>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</si>
  <si>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</si>
  <si>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</si>
  <si>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</si>
  <si>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</si>
  <si>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</si>
  <si>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</si>
  <si>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</si>
  <si>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</si>
  <si>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</si>
  <si>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</si>
  <si>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</si>
  <si>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</si>
  <si>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</si>
  <si>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</si>
  <si>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</si>
  <si>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</si>
  <si>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</si>
  <si>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</si>
  <si>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</si>
  <si>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</si>
  <si>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</si>
  <si>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</si>
  <si>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</si>
  <si>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</si>
  <si>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</si>
  <si>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</si>
  <si>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</si>
  <si>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</si>
  <si>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</si>
  <si>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</si>
  <si>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</si>
  <si>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</si>
  <si>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</si>
  <si>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</si>
  <si>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</si>
  <si>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</si>
  <si>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</si>
  <si>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</si>
  <si>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</si>
  <si>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</si>
  <si>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</si>
  <si>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</si>
  <si>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</si>
  <si>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</si>
  <si>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</si>
  <si>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</si>
  <si>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</si>
  <si>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</si>
  <si>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</si>
  <si>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</si>
  <si>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</si>
  <si>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</si>
  <si>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</si>
  <si>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</si>
  <si>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</si>
  <si>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</si>
  <si>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</si>
  <si>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</si>
  <si>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</si>
  <si>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</si>
  <si>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</si>
  <si>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</si>
  <si>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</si>
  <si>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</si>
  <si>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</si>
  <si>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</si>
  <si>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</si>
  <si>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</si>
  <si>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</si>
  <si>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</si>
  <si>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</si>
  <si>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</si>
  <si>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</si>
  <si>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</si>
  <si>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</si>
  <si>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</si>
  <si>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</si>
  <si>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</si>
  <si>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</si>
  <si>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</si>
  <si>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</si>
  <si>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</si>
  <si>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</si>
  <si>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</si>
  <si>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</si>
  <si>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</si>
  <si>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</si>
  <si>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</si>
  <si>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</si>
  <si>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</si>
  <si>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</si>
  <si>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</si>
  <si>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</si>
  <si>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</si>
  <si>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</si>
  <si>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</si>
  <si>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</si>
  <si>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</si>
  <si>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</si>
  <si>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</si>
  <si>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</si>
  <si>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</si>
  <si>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</si>
  <si>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</si>
  <si>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</si>
  <si>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</si>
  <si>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</si>
  <si>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</si>
  <si>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</si>
  <si>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</si>
  <si>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</si>
  <si>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</si>
  <si>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</si>
  <si>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</si>
  <si>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</si>
  <si>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</si>
  <si>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</si>
  <si>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</si>
  <si>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</si>
  <si>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</si>
  <si>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</si>
  <si>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</si>
  <si>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</si>
  <si>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</si>
  <si>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</si>
  <si>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</si>
  <si>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</si>
  <si>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</si>
  <si>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</si>
  <si>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</si>
  <si>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</si>
  <si>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</si>
  <si>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</si>
  <si>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</si>
  <si>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</si>
  <si>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</si>
  <si>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</si>
  <si>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</si>
  <si>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</si>
  <si>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</si>
  <si>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</si>
  <si>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</si>
  <si>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</si>
  <si>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</si>
  <si>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</si>
  <si>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</si>
  <si>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</si>
  <si>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</si>
  <si>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</si>
  <si>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</si>
  <si>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</si>
  <si>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</si>
  <si>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</si>
  <si>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</si>
  <si>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</si>
  <si>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</si>
  <si>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</si>
  <si>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</si>
  <si>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</si>
  <si>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</si>
  <si>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</si>
  <si>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</si>
  <si>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</si>
  <si>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</si>
  <si>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</si>
  <si>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</si>
  <si>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</si>
  <si>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</si>
  <si>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</si>
  <si>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</si>
  <si>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</si>
  <si>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</si>
  <si>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</si>
  <si>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</si>
  <si>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</si>
  <si>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</si>
  <si>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</si>
  <si>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</si>
  <si>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</si>
  <si>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</si>
  <si>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</si>
  <si>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</si>
  <si>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</si>
  <si>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</si>
  <si>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</si>
  <si>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</si>
  <si>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</si>
  <si>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</si>
  <si>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</si>
  <si>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</si>
  <si>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</si>
  <si>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</si>
  <si>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</si>
  <si>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</si>
  <si>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</si>
  <si>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</si>
  <si>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</si>
  <si>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</si>
  <si>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</si>
  <si>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</si>
  <si>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</si>
  <si>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</si>
  <si>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</si>
  <si>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</si>
  <si>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</si>
  <si>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</si>
  <si>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</si>
  <si>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</si>
  <si>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</si>
  <si>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</si>
  <si>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</si>
  <si>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</si>
  <si>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</si>
  <si>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</si>
  <si>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</si>
  <si>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</si>
  <si>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</si>
  <si>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</si>
  <si>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</si>
  <si>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</si>
  <si>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</si>
  <si>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</si>
  <si>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</si>
  <si>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</si>
  <si>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</si>
  <si>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</si>
  <si>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</si>
  <si>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</si>
  <si>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</si>
  <si>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</si>
  <si>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</si>
  <si>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</si>
  <si>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</si>
  <si>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</si>
  <si>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</si>
  <si>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</si>
  <si>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</si>
  <si>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</si>
  <si>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</si>
  <si>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</si>
  <si>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</si>
  <si>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</si>
  <si>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</si>
  <si>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</si>
  <si>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</si>
  <si>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</si>
  <si>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</si>
  <si>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</si>
  <si>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</si>
  <si>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</si>
  <si>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</si>
  <si>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</si>
  <si>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</si>
  <si>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</si>
  <si>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</si>
  <si>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</si>
  <si>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</si>
  <si>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</si>
  <si>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</si>
  <si>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</si>
  <si>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</si>
  <si>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</si>
  <si>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</si>
  <si>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</si>
  <si>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</si>
  <si>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</si>
  <si>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</si>
  <si>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</si>
  <si>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</si>
  <si>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</si>
  <si>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</si>
  <si>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</si>
  <si>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</si>
  <si>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</si>
  <si>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</si>
  <si>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</si>
  <si>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</si>
  <si>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</si>
  <si>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</si>
  <si>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</si>
  <si>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</si>
  <si>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</si>
  <si>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</si>
  <si>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</si>
  <si>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</si>
  <si>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</si>
  <si>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</si>
  <si>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</si>
  <si>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</si>
  <si>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</si>
  <si>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</si>
  <si>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</si>
  <si>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</si>
  <si>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</si>
  <si>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</si>
  <si>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</si>
  <si>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</si>
  <si>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</si>
  <si>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</si>
  <si>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</si>
  <si>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</si>
  <si>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</si>
  <si>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</si>
  <si>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</si>
  <si>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</si>
  <si>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</si>
  <si>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</si>
  <si>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</si>
  <si>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</si>
  <si>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</si>
  <si>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</si>
  <si>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</si>
  <si>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</si>
  <si>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</si>
  <si>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</si>
  <si>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</si>
  <si>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</si>
  <si>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</si>
  <si>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</si>
  <si>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</si>
  <si>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</si>
  <si>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</si>
  <si>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</si>
  <si>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</si>
  <si>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</si>
  <si>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</si>
  <si>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</si>
  <si>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</si>
  <si>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</si>
  <si>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</si>
  <si>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</si>
  <si>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</si>
  <si>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</si>
  <si>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</si>
  <si>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</si>
  <si>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</si>
  <si>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</si>
  <si>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</si>
  <si>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</si>
  <si>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</si>
  <si>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</si>
  <si>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</si>
  <si>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</si>
  <si>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</si>
  <si>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</si>
  <si>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</si>
  <si>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</si>
  <si>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</si>
  <si>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</si>
  <si>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</si>
  <si>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</si>
  <si>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</si>
  <si>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</si>
  <si>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</si>
  <si>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</si>
  <si>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</si>
  <si>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</si>
  <si>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</si>
  <si>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</si>
  <si>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</si>
  <si>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</si>
  <si>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</si>
  <si>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</si>
  <si>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</si>
  <si>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</si>
  <si>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</si>
  <si>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</si>
  <si>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</si>
  <si>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</si>
  <si>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</si>
  <si>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</si>
  <si>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</si>
  <si>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</si>
  <si>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</si>
  <si>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</si>
  <si>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</si>
  <si>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</si>
  <si>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</si>
  <si>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</si>
  <si>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</si>
  <si>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</si>
  <si>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</si>
  <si>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</si>
  <si>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</si>
  <si>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</si>
  <si>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</si>
  <si>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</si>
  <si>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</si>
  <si>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</si>
  <si>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</si>
  <si>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</si>
  <si>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</si>
  <si>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</si>
  <si>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</si>
  <si>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</si>
  <si>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</si>
  <si>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</si>
  <si>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</si>
  <si>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</si>
  <si>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</si>
  <si>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</si>
  <si>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</si>
  <si>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</si>
  <si>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</si>
  <si>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</si>
  <si>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</si>
  <si>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</si>
  <si>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</si>
  <si>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</si>
  <si>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</si>
  <si>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</si>
  <si>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</si>
  <si>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</si>
  <si>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</si>
  <si>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</si>
  <si>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</si>
  <si>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</si>
  <si>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</si>
  <si>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</si>
  <si>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</si>
  <si>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</si>
  <si>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</si>
  <si>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</si>
  <si>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</si>
  <si>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</si>
  <si>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</si>
  <si>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</si>
  <si>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</si>
  <si>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</si>
  <si>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</si>
  <si>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</si>
  <si>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</si>
  <si>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</si>
  <si>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</si>
  <si>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</si>
  <si>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</si>
  <si>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</si>
  <si>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</si>
  <si>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</si>
  <si>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</si>
  <si>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</si>
  <si>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</si>
  <si>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</si>
  <si>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</si>
  <si>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</si>
  <si>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</si>
  <si>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</si>
  <si>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</si>
  <si>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</si>
  <si>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</si>
  <si>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</si>
  <si>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</si>
  <si>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</si>
  <si>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</si>
  <si>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</si>
  <si>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</si>
  <si>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</si>
  <si>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</si>
  <si>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</si>
  <si>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</si>
  <si>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</si>
  <si>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</si>
  <si>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</si>
  <si>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</si>
  <si>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</si>
  <si>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</si>
  <si>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</si>
  <si>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</si>
  <si>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</si>
  <si>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</si>
  <si>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</si>
  <si>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</si>
  <si>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</si>
  <si>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</si>
  <si>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</si>
  <si>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</si>
  <si>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</si>
  <si>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</si>
  <si>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</si>
  <si>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</si>
  <si>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</si>
  <si>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</si>
  <si>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</si>
  <si>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</si>
  <si>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</si>
  <si>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</si>
  <si>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</si>
  <si>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</si>
  <si>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</si>
  <si>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</si>
  <si>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</si>
  <si>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</si>
  <si>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</si>
  <si>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</si>
  <si>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</si>
  <si>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</si>
  <si>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</si>
  <si>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</si>
  <si>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</si>
  <si>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</si>
  <si>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</si>
  <si>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</si>
  <si>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</si>
  <si>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</si>
  <si>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</si>
  <si>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</si>
  <si>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</si>
  <si>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</si>
  <si>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</si>
  <si>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</si>
  <si>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</si>
  <si>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</si>
  <si>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</si>
  <si>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</si>
  <si>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</si>
  <si>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</si>
  <si>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</si>
  <si>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</si>
  <si>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</si>
  <si>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</si>
  <si>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</si>
  <si>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</si>
  <si>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</si>
  <si>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</si>
  <si>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</si>
  <si>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</si>
  <si>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</si>
  <si>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</si>
  <si>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</si>
  <si>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</si>
  <si>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</si>
  <si>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</si>
  <si>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</si>
  <si>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</si>
  <si>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</si>
  <si>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</si>
  <si>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</si>
  <si>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</si>
  <si>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</si>
  <si>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</si>
  <si>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</si>
  <si>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</si>
  <si>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</si>
  <si>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</si>
  <si>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</si>
  <si>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</si>
  <si>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</si>
  <si>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</si>
  <si>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</si>
  <si>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</si>
  <si>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</si>
  <si>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</si>
  <si>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</si>
  <si>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</si>
  <si>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</si>
  <si>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</si>
  <si>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</si>
  <si>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</si>
  <si>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</si>
  <si>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</si>
  <si>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</si>
  <si>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</si>
  <si>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</si>
  <si>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</si>
  <si>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</si>
  <si>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</si>
  <si>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</si>
  <si>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</si>
  <si>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</si>
  <si>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</si>
  <si>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</si>
  <si>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</si>
  <si>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</si>
  <si>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</si>
  <si>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</si>
  <si>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</si>
  <si>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</si>
  <si>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</si>
  <si>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</si>
  <si>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</si>
  <si>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</si>
  <si>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</si>
  <si>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</si>
  <si>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</si>
  <si>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</si>
  <si>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</si>
  <si>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</si>
  <si>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</si>
  <si>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</si>
  <si>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</si>
  <si>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</si>
  <si>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</si>
  <si>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</si>
  <si>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</si>
  <si>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</si>
  <si>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</si>
  <si>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</si>
  <si>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</si>
  <si>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</si>
  <si>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</si>
  <si>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</si>
  <si>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</si>
  <si>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</si>
  <si>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</si>
  <si>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</si>
  <si>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</si>
  <si>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</si>
  <si>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</si>
  <si>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</si>
  <si>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</si>
  <si>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</si>
  <si>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</si>
  <si>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</si>
  <si>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</si>
  <si>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</si>
  <si>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</si>
  <si>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</si>
  <si>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</si>
  <si>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</si>
  <si>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</si>
  <si>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</si>
  <si>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</si>
  <si>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</si>
  <si>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</si>
  <si>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</si>
  <si>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</si>
  <si>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</si>
  <si>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</si>
  <si>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</si>
  <si>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</si>
  <si>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</si>
  <si>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</si>
  <si>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</si>
  <si>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</si>
  <si>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</si>
  <si>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</si>
  <si>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</si>
  <si>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</si>
  <si>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</si>
  <si>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</si>
  <si>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</si>
  <si>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</si>
  <si>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</si>
  <si>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</si>
  <si>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</si>
  <si>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</si>
  <si>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</si>
  <si>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</si>
  <si>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</si>
  <si>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</si>
  <si>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</si>
  <si>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</si>
  <si>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</si>
  <si>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</si>
  <si>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</si>
  <si>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</si>
  <si>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</si>
  <si>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</si>
  <si>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</si>
  <si>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</si>
  <si>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</si>
  <si>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</si>
  <si>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</si>
  <si>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</si>
  <si>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</si>
  <si>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</si>
  <si>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</si>
  <si>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</si>
  <si>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</si>
  <si>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</si>
  <si>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</si>
  <si>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</si>
  <si>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</si>
  <si>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</si>
  <si>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</si>
  <si>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</si>
  <si>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</si>
  <si>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</si>
  <si>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</si>
  <si>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</si>
  <si>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</si>
  <si>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</si>
  <si>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</si>
  <si>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</si>
  <si>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</si>
  <si>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</si>
  <si>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</si>
  <si>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</si>
  <si>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</si>
  <si>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</si>
  <si>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</si>
  <si>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</si>
  <si>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</si>
  <si>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</si>
  <si>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</si>
  <si>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</si>
  <si>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</si>
  <si>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</si>
  <si>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</si>
  <si>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</si>
  <si>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</si>
  <si>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</si>
  <si>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</si>
  <si>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</si>
  <si>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</si>
  <si>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</si>
  <si>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</si>
  <si>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</si>
  <si>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</si>
  <si>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</si>
  <si>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</si>
  <si>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</si>
  <si>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</si>
  <si>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</si>
  <si>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</si>
  <si>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</si>
  <si>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</si>
  <si>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</si>
  <si>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</si>
  <si>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</si>
  <si>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</si>
  <si>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</si>
  <si>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</si>
  <si>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</si>
  <si>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</si>
  <si>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</si>
  <si>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</si>
  <si>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</si>
  <si>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</si>
  <si>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</si>
  <si>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</si>
  <si>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</si>
  <si>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</si>
  <si>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</si>
  <si>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</si>
  <si>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</si>
  <si>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</si>
  <si>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</si>
  <si>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</si>
  <si>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</si>
  <si>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</si>
  <si>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</si>
  <si>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</si>
  <si>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</si>
  <si>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</si>
  <si>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</si>
  <si>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</si>
  <si>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</si>
  <si>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</si>
  <si>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</si>
  <si>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</si>
  <si>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</si>
  <si>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</si>
  <si>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</si>
  <si>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</si>
  <si>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</si>
  <si>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</si>
  <si>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</si>
  <si>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</si>
  <si>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</si>
  <si>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</si>
  <si>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</si>
  <si>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</si>
  <si>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</si>
  <si>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</si>
  <si>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</si>
  <si>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</si>
  <si>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</si>
  <si>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</si>
  <si>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</si>
  <si>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</si>
  <si>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</si>
  <si>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</si>
  <si>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</si>
  <si>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</si>
  <si>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</si>
  <si>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</si>
  <si>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</si>
  <si>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</si>
  <si>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</si>
  <si>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</si>
  <si>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</si>
  <si>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</si>
  <si>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</si>
  <si>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</si>
  <si>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</si>
  <si>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</si>
  <si>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</si>
  <si>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</si>
  <si>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</si>
  <si>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</si>
  <si>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</si>
  <si>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</si>
  <si>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</si>
  <si>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</si>
  <si>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</si>
  <si>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</si>
  <si>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</si>
  <si>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</si>
  <si>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</si>
  <si>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</si>
  <si>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</si>
  <si>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</si>
  <si>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</si>
  <si>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</si>
  <si>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</si>
  <si>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</si>
  <si>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</si>
  <si>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</si>
  <si>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</si>
  <si>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</si>
  <si>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</si>
  <si>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</si>
  <si>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</si>
  <si>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</si>
  <si>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</si>
  <si>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</si>
  <si>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</si>
  <si>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</si>
  <si>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</si>
  <si>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</si>
  <si>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</si>
  <si>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</si>
  <si>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</si>
  <si>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</si>
  <si>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</si>
  <si>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</si>
  <si>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</si>
  <si>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</si>
  <si>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</si>
  <si>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</si>
  <si>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</si>
  <si>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</si>
  <si>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</si>
  <si>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</si>
  <si>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</si>
  <si>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</si>
  <si>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</si>
  <si>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</si>
  <si>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</si>
  <si>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</si>
  <si>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</si>
  <si>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</si>
  <si>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</si>
  <si>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</si>
  <si>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</si>
  <si>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</si>
  <si>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</si>
  <si>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</si>
  <si>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</si>
  <si>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</si>
  <si>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</si>
  <si>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</si>
  <si>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</si>
  <si>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</si>
  <si>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</si>
  <si>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</si>
  <si>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</si>
  <si>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</si>
  <si>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</si>
  <si>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</si>
  <si>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</si>
  <si>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</si>
  <si>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</si>
  <si>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</si>
  <si>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</si>
  <si>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</si>
  <si>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</si>
  <si>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</si>
  <si>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</si>
  <si>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</si>
  <si>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</si>
  <si>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</si>
  <si>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</si>
  <si>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</si>
  <si>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</si>
  <si>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</si>
  <si>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</si>
  <si>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</si>
  <si>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</si>
  <si>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</si>
  <si>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</si>
  <si>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</si>
  <si>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</si>
  <si>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</si>
  <si>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</si>
  <si>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</si>
  <si>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</si>
  <si>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</si>
  <si>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</si>
  <si>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</si>
  <si>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</si>
  <si>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</si>
  <si>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</si>
  <si>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</si>
  <si>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</si>
  <si>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</si>
  <si>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</si>
  <si>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</si>
  <si>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</si>
  <si>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</si>
  <si>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</si>
  <si>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</si>
  <si>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</si>
  <si>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</si>
  <si>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</si>
  <si>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</si>
  <si>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</si>
  <si>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</si>
  <si>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</si>
  <si>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</si>
  <si>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</si>
  <si>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</si>
  <si>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</si>
  <si>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</si>
  <si>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</si>
  <si>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</si>
  <si>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</si>
  <si>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</si>
  <si>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</si>
  <si>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</si>
  <si>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</si>
  <si>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</si>
  <si>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</si>
  <si>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</si>
  <si>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</si>
  <si>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</si>
  <si>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</si>
  <si>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</si>
  <si>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</si>
  <si>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</si>
  <si>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</si>
  <si>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</si>
  <si>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</si>
  <si>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</si>
  <si>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</si>
  <si>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</si>
  <si>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</si>
  <si>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</si>
  <si>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</si>
  <si>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</si>
  <si>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</si>
  <si>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</si>
  <si>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</si>
  <si>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</si>
  <si>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</si>
  <si>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</si>
  <si>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</si>
  <si>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</si>
  <si>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</si>
  <si>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</si>
  <si>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</si>
  <si>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</si>
  <si>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</si>
  <si>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</si>
  <si>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</si>
  <si>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</si>
  <si>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</si>
  <si>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</si>
  <si>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</si>
  <si>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</si>
  <si>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</si>
  <si>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</si>
  <si>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</si>
  <si>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</si>
  <si>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</si>
  <si>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</si>
  <si>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</si>
  <si>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</si>
  <si>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</si>
  <si>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</si>
  <si>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</si>
  <si>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</si>
  <si>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</si>
  <si>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</si>
  <si>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</si>
  <si>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</si>
  <si>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</si>
  <si>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</si>
  <si>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</si>
  <si>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</si>
  <si>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</si>
  <si>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</si>
  <si>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</si>
  <si>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</si>
  <si>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</si>
  <si>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</si>
  <si>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</si>
  <si>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</si>
  <si>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</si>
  <si>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</si>
  <si>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</si>
  <si>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</si>
  <si>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</si>
  <si>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</si>
  <si>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</si>
  <si>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</si>
  <si>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</si>
  <si>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</si>
  <si>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</si>
  <si>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</si>
  <si>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</si>
  <si>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</si>
  <si>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</si>
  <si>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</si>
  <si>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</si>
  <si>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</si>
  <si>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</si>
  <si>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</si>
  <si>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</si>
  <si>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</si>
  <si>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</si>
  <si>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</si>
  <si>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</si>
  <si>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</si>
  <si>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</si>
  <si>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</si>
  <si>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</si>
  <si>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</si>
  <si>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</si>
  <si>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</si>
  <si>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</si>
  <si>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</si>
  <si>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</si>
  <si>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</si>
  <si>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</si>
  <si>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</si>
  <si>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</si>
  <si>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</si>
  <si>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</si>
  <si>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</si>
  <si>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</si>
  <si>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</si>
  <si>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</si>
  <si>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</si>
  <si>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</si>
  <si>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</si>
  <si>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</si>
  <si>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</si>
  <si>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</si>
  <si>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</si>
  <si>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</si>
  <si>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</si>
  <si>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</si>
  <si>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</si>
  <si>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</si>
  <si>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</si>
  <si>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</si>
  <si>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</si>
  <si>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</si>
  <si>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</si>
  <si>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</si>
  <si>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</si>
  <si>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</si>
  <si>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</si>
  <si>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</si>
  <si>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</si>
  <si>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</si>
  <si>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</si>
  <si>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</si>
  <si>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</si>
  <si>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</si>
  <si>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</si>
  <si>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</si>
  <si>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</si>
  <si>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</si>
  <si>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</si>
  <si>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</si>
  <si>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</si>
  <si>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</si>
  <si>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</si>
  <si>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</si>
  <si>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</si>
  <si>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</si>
  <si>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</si>
  <si>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</si>
  <si>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</si>
  <si>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</si>
  <si>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</si>
  <si>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</si>
  <si>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</si>
  <si>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</si>
  <si>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</si>
  <si>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</si>
  <si>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</si>
  <si>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</si>
  <si>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</si>
  <si>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</si>
  <si>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</si>
  <si>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</si>
  <si>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</si>
  <si>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</si>
  <si>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</si>
  <si>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</si>
  <si>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</si>
  <si>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</si>
  <si>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</si>
  <si>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</si>
  <si>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</si>
  <si>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</si>
  <si>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</si>
  <si>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</si>
  <si>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</si>
  <si>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</si>
  <si>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</si>
  <si>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</si>
  <si>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</si>
  <si>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</si>
  <si>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</si>
  <si>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</si>
  <si>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</si>
  <si>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</si>
  <si>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</si>
  <si>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</si>
  <si>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</si>
  <si>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</si>
  <si>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</si>
  <si>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</si>
  <si>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</si>
  <si>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</si>
  <si>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</si>
  <si>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</si>
  <si>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</si>
  <si>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</si>
  <si>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</si>
  <si>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</si>
  <si>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</si>
  <si>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</si>
  <si>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</si>
  <si>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</si>
  <si>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</si>
  <si>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</si>
  <si>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</si>
  <si>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</si>
  <si>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</si>
  <si>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</si>
  <si>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</si>
  <si>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</si>
  <si>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</si>
  <si>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</si>
  <si>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</si>
  <si>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</si>
  <si>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</si>
  <si>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</si>
  <si>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</si>
  <si>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</si>
  <si>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</si>
  <si>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</si>
  <si>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</si>
  <si>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</si>
  <si>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</si>
  <si>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</si>
  <si>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</si>
  <si>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</si>
  <si>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</si>
  <si>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</si>
  <si>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</si>
  <si>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</si>
  <si>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</si>
  <si>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</si>
  <si>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</si>
  <si>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</si>
  <si>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</si>
  <si>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</si>
  <si>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</si>
  <si>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</si>
  <si>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</si>
  <si>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</si>
  <si>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</si>
  <si>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</si>
  <si>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</si>
  <si>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</si>
  <si>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</si>
  <si>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</si>
  <si>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</si>
  <si>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</si>
  <si>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</si>
  <si>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</si>
  <si>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</si>
  <si>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</si>
  <si>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</si>
  <si>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</si>
  <si>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</si>
  <si>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</si>
  <si>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</si>
  <si>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</si>
  <si>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</si>
  <si>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</si>
  <si>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</si>
  <si>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</si>
  <si>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</si>
  <si>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</si>
  <si>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</si>
  <si>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</si>
  <si>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</si>
  <si>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</si>
  <si>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</si>
  <si>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</si>
  <si>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</si>
  <si>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</si>
  <si>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</si>
  <si>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</si>
  <si>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</si>
  <si>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</si>
  <si>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</si>
  <si>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</si>
  <si>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</si>
  <si>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</si>
  <si>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</si>
  <si>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</si>
  <si>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</si>
  <si>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</si>
  <si>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</si>
  <si>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</si>
  <si>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</si>
  <si>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</si>
  <si>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</si>
  <si>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</si>
  <si>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</si>
  <si>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</si>
  <si>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</si>
  <si>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</si>
  <si>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</si>
  <si>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</si>
  <si>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</si>
  <si>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</si>
  <si>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</si>
  <si>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</si>
  <si>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</si>
  <si>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</si>
  <si>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</si>
  <si>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</si>
  <si>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</si>
  <si>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</si>
  <si>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</si>
  <si>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</si>
  <si>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</si>
  <si>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</si>
  <si>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</si>
  <si>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</si>
  <si>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</si>
  <si>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</si>
  <si>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</si>
  <si>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</si>
  <si>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</si>
  <si>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</si>
  <si>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</si>
  <si>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</si>
  <si>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</si>
  <si>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</si>
  <si>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</si>
  <si>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</si>
  <si>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</si>
  <si>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</si>
  <si>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</si>
  <si>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</si>
  <si>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</si>
  <si>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</si>
  <si>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</si>
  <si>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</si>
  <si>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</si>
  <si>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</si>
  <si>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</si>
  <si>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</si>
  <si>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</si>
  <si>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</si>
  <si>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</si>
  <si>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</si>
  <si>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</si>
  <si>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</si>
  <si>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</si>
  <si>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</si>
  <si>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</si>
  <si>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</si>
  <si>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</si>
  <si>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</si>
  <si>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</si>
  <si>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</si>
  <si>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</si>
  <si>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</si>
  <si>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</si>
  <si>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</si>
  <si>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</si>
  <si>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</si>
  <si>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</si>
  <si>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</si>
  <si>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</si>
  <si>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</si>
  <si>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</si>
  <si>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</si>
  <si>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</si>
  <si>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</si>
  <si>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</si>
  <si>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</si>
  <si>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</si>
  <si>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</si>
  <si>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</si>
  <si>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</si>
  <si>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</si>
  <si>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</si>
  <si>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</si>
  <si>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</si>
  <si>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</si>
  <si>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</si>
  <si>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</si>
  <si>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</si>
  <si>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</si>
  <si>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</si>
  <si>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</si>
  <si>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</si>
  <si>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</si>
  <si>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</si>
  <si>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</si>
  <si>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</si>
  <si>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</si>
  <si>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</si>
  <si>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</si>
  <si>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</si>
  <si>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</si>
  <si>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</si>
  <si>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</si>
  <si>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</si>
  <si>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</si>
  <si>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</si>
  <si>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</si>
  <si>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</si>
  <si>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</si>
  <si>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</si>
  <si>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</si>
  <si>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</si>
  <si>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</si>
  <si>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</si>
  <si>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</si>
  <si>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</si>
  <si>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</si>
  <si>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</si>
  <si>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</si>
  <si>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</si>
  <si>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</si>
  <si>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</si>
  <si>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</si>
  <si>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</si>
  <si>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</si>
  <si>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</si>
  <si>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</si>
  <si>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</si>
  <si>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</si>
  <si>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</si>
  <si>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</si>
  <si>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</si>
  <si>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</si>
  <si>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</si>
  <si>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</si>
  <si>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</si>
  <si>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</si>
  <si>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</si>
  <si>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</si>
  <si>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</si>
  <si>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</si>
  <si>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</si>
  <si>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</si>
  <si>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</si>
  <si>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</si>
  <si>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</si>
  <si>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</si>
  <si>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</si>
  <si>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</si>
  <si>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</si>
  <si>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</si>
  <si>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</si>
  <si>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</si>
  <si>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</si>
  <si>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</si>
  <si>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</si>
  <si>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</si>
  <si>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</si>
  <si>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</si>
  <si>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</si>
  <si>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</si>
  <si>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</si>
  <si>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</si>
  <si>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</si>
  <si>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</si>
  <si>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</si>
  <si>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</si>
  <si>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</si>
  <si>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</si>
  <si>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</si>
  <si>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</si>
  <si>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</si>
  <si>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</si>
  <si>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</si>
  <si>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</si>
  <si>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</si>
  <si>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</si>
  <si>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</si>
  <si>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</si>
  <si>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</si>
  <si>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</si>
  <si>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</si>
  <si>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</si>
  <si>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</si>
  <si>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</si>
  <si>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</si>
  <si>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</si>
  <si>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</si>
  <si>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</si>
  <si>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</si>
  <si>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</si>
  <si>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</si>
  <si>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</si>
  <si>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</si>
  <si>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</si>
  <si>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</si>
  <si>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</si>
  <si>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</si>
  <si>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</si>
  <si>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</si>
  <si>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</si>
  <si>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</si>
  <si>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</si>
  <si>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</si>
  <si>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</si>
  <si>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</si>
  <si>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</si>
  <si>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</si>
  <si>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</si>
  <si>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</si>
  <si>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</si>
  <si>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</si>
  <si>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</si>
  <si>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</si>
  <si>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</si>
  <si>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</si>
  <si>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</si>
  <si>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</si>
  <si>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</si>
  <si>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</si>
  <si>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</si>
  <si>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</si>
  <si>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</si>
  <si>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</si>
  <si>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</si>
  <si>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</si>
  <si>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</si>
  <si>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</si>
  <si>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</si>
  <si>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</si>
  <si>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</si>
  <si>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</si>
  <si>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</si>
  <si>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</si>
  <si>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</si>
  <si>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</si>
  <si>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</si>
  <si>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</si>
  <si>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</si>
  <si>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</si>
  <si>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</si>
  <si>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</si>
  <si>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</si>
  <si>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</si>
  <si>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</si>
  <si>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</si>
  <si>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</si>
  <si>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</si>
  <si>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</si>
  <si>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</si>
  <si>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</si>
  <si>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</si>
  <si>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</si>
  <si>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</si>
  <si>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</si>
  <si>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</si>
  <si>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</si>
  <si>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</si>
  <si>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</si>
  <si>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</si>
  <si>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</si>
  <si>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</si>
  <si>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</si>
  <si>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</si>
  <si>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</si>
  <si>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</si>
  <si>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</si>
  <si>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</si>
  <si>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</si>
  <si>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</si>
  <si>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</si>
  <si>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</si>
  <si>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</si>
  <si>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</si>
  <si>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</si>
  <si>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</si>
  <si>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</si>
  <si>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</si>
  <si>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</si>
  <si>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</si>
  <si>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</si>
  <si>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</si>
  <si>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</si>
  <si>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</si>
  <si>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</si>
  <si>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</si>
  <si>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</si>
  <si>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</si>
  <si>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</si>
  <si>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</si>
  <si>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</si>
  <si>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</si>
  <si>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</si>
  <si>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</si>
  <si>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</si>
  <si>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</si>
  <si>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</si>
  <si>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</si>
  <si>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</si>
  <si>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</si>
  <si>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</si>
  <si>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</si>
  <si>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</si>
  <si>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</si>
  <si>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</si>
  <si>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</si>
  <si>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</si>
  <si>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</si>
  <si>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</si>
  <si>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</si>
  <si>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</si>
  <si>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</si>
  <si>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</si>
  <si>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</si>
  <si>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</si>
  <si>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</si>
  <si>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</si>
  <si>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</si>
  <si>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</si>
  <si>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</si>
  <si>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</si>
  <si>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</si>
  <si>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</si>
  <si>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</si>
  <si>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</si>
  <si>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</si>
  <si>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</si>
  <si>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</si>
  <si>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</si>
  <si>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</si>
  <si>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</si>
  <si>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</si>
  <si>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</si>
  <si>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</si>
  <si>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</si>
  <si>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</si>
  <si>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</si>
  <si>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</si>
  <si>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</si>
  <si>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</si>
  <si>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</si>
  <si>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</si>
  <si>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</si>
  <si>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</si>
  <si>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</si>
  <si>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</si>
  <si>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</si>
  <si>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</si>
  <si>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</si>
  <si>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</si>
  <si>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</si>
  <si>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</si>
  <si>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</si>
  <si>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</si>
  <si>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</si>
  <si>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</si>
  <si>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</si>
  <si>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</si>
  <si>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</si>
  <si>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</si>
  <si>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</si>
  <si>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</si>
  <si>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</si>
  <si>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</si>
  <si>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</si>
  <si>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</si>
  <si>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</si>
  <si>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</si>
  <si>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</si>
  <si>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</si>
  <si>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</si>
  <si>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</si>
  <si>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</si>
  <si>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</si>
  <si>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</si>
  <si>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</si>
  <si>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</si>
  <si>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</si>
  <si>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</si>
  <si>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</si>
  <si>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</si>
  <si>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</si>
  <si>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</si>
  <si>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</si>
  <si>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</si>
  <si>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</si>
  <si>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</si>
  <si>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</si>
  <si>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</si>
  <si>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</si>
  <si>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</si>
  <si>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</si>
  <si>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</si>
  <si>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</si>
  <si>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</si>
  <si>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</si>
  <si>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</si>
  <si>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</si>
  <si>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</si>
  <si>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</si>
  <si>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</si>
  <si>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</si>
  <si>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</si>
  <si>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</si>
  <si>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</si>
  <si>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</si>
  <si>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</si>
  <si>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</si>
  <si>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</si>
  <si>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</si>
  <si>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</si>
  <si>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</si>
  <si>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</si>
  <si>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</si>
  <si>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</si>
  <si>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</si>
  <si>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</si>
  <si>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</si>
  <si>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</si>
  <si>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</si>
  <si>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</si>
  <si>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</si>
  <si>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</si>
  <si>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</si>
  <si>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</si>
  <si>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</si>
  <si>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</si>
  <si>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</si>
  <si>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</si>
  <si>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</si>
  <si>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</si>
  <si>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</si>
  <si>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</si>
  <si>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</si>
  <si>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</si>
  <si>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</si>
  <si>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</si>
  <si>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</si>
  <si>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</si>
  <si>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</si>
  <si>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</si>
  <si>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</si>
  <si>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</si>
  <si>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</si>
  <si>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</si>
  <si>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</si>
  <si>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</si>
  <si>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</si>
  <si>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</si>
  <si>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</si>
  <si>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</si>
  <si>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</si>
  <si>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</si>
  <si>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</si>
  <si>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</si>
  <si>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</si>
  <si>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</si>
  <si>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</si>
  <si>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</si>
  <si>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</si>
  <si>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</si>
  <si>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</si>
  <si>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</si>
  <si>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</si>
  <si>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</si>
  <si>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</si>
  <si>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</si>
  <si>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</si>
  <si>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</si>
  <si>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</si>
  <si>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</si>
  <si>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</si>
  <si>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</si>
  <si>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</si>
  <si>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</si>
  <si>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</si>
  <si>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</si>
  <si>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</si>
  <si>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</si>
  <si>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</si>
  <si>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</si>
  <si>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</si>
  <si>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</si>
  <si>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</si>
  <si>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</si>
  <si>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</si>
  <si>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</si>
  <si>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</si>
  <si>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</si>
  <si>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</si>
  <si>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</si>
  <si>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</si>
  <si>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</si>
  <si>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</si>
  <si>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</si>
  <si>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</si>
  <si>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</si>
  <si>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</si>
  <si>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</si>
  <si>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</si>
  <si>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</si>
  <si>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</si>
  <si>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</si>
  <si>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</si>
  <si>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</si>
  <si>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</si>
  <si>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</si>
  <si>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</si>
  <si>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</si>
  <si>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</si>
  <si>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</si>
  <si>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</si>
  <si>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</si>
  <si>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</si>
  <si>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</si>
  <si>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</si>
  <si>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</si>
  <si>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</si>
  <si>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</si>
  <si>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</si>
  <si>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</si>
  <si>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</si>
  <si>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</si>
  <si>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</si>
  <si>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</si>
  <si>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</si>
  <si>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</si>
  <si>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</si>
  <si>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</si>
  <si>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</si>
  <si>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</si>
  <si>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</si>
  <si>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</si>
  <si>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</si>
  <si>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</si>
  <si>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</si>
  <si>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</si>
  <si>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</si>
  <si>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</si>
  <si>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</si>
  <si>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</si>
  <si>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</si>
  <si>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</si>
  <si>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</si>
  <si>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</si>
  <si>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</si>
  <si>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</si>
  <si>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</si>
  <si>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</si>
  <si>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</si>
  <si>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</si>
  <si>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</si>
  <si>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</si>
  <si>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</si>
  <si>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</si>
  <si>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</si>
  <si>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</si>
  <si>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</si>
  <si>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</si>
  <si>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</si>
  <si>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</si>
  <si>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</si>
  <si>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</si>
  <si>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</si>
  <si>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</si>
  <si>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</si>
  <si>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</si>
  <si>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</si>
  <si>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</si>
  <si>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</si>
  <si>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</si>
  <si>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</si>
  <si>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</si>
  <si>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</si>
  <si>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</si>
  <si>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</si>
  <si>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</si>
  <si>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</si>
  <si>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</si>
  <si>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</si>
  <si>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</si>
  <si>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</si>
  <si>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</si>
  <si>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</si>
  <si>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</si>
  <si>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</si>
  <si>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</si>
  <si>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</si>
  <si>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</si>
  <si>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</si>
  <si>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</si>
  <si>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</si>
  <si>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</si>
  <si>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</si>
  <si>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</si>
  <si>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</si>
  <si>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</si>
  <si>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</si>
  <si>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</si>
  <si>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</si>
  <si>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</si>
  <si>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</si>
  <si>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</si>
  <si>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</si>
  <si>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</si>
  <si>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</si>
  <si>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</si>
  <si>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</si>
  <si>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</si>
  <si>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</si>
  <si>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</si>
  <si>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</si>
  <si>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</si>
  <si>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</si>
  <si>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</si>
  <si>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</si>
  <si>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</si>
  <si>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</si>
  <si>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</si>
  <si>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</si>
  <si>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</si>
  <si>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</si>
  <si>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</si>
  <si>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</si>
  <si>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</si>
  <si>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</si>
  <si>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</si>
  <si>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</si>
  <si>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</si>
  <si>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</si>
  <si>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</si>
  <si>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</si>
  <si>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</si>
  <si>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</si>
  <si>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</si>
  <si>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</si>
  <si>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</si>
  <si>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</si>
  <si>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</si>
  <si>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</si>
  <si>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</si>
  <si>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</si>
  <si>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</si>
  <si>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</si>
  <si>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</si>
  <si>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</si>
  <si>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</si>
  <si>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</si>
  <si>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</si>
  <si>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</si>
  <si>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</si>
  <si>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</si>
  <si>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</si>
  <si>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</si>
  <si>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</si>
  <si>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</si>
  <si>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</si>
  <si>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</si>
  <si>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</si>
  <si>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</si>
  <si>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</si>
  <si>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</si>
  <si>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</si>
  <si>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</si>
  <si>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</si>
  <si>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</si>
  <si>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</si>
  <si>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</si>
  <si>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</si>
  <si>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</si>
  <si>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</si>
  <si>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</si>
  <si>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</si>
  <si>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</si>
  <si>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</si>
  <si>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</si>
  <si>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</si>
  <si>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</si>
  <si>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</si>
  <si>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</si>
  <si>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</si>
  <si>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</si>
  <si>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</si>
  <si>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</si>
  <si>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</si>
  <si>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</si>
  <si>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</si>
  <si>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</si>
  <si>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</si>
  <si>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</si>
  <si>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</si>
  <si>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</si>
  <si>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</si>
  <si>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</si>
  <si>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</si>
  <si>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</si>
  <si>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</si>
  <si>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</si>
  <si>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</si>
  <si>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</si>
  <si>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</si>
  <si>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</si>
  <si>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</si>
  <si>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</si>
  <si>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</si>
  <si>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</si>
  <si>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</si>
  <si>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</si>
  <si>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</si>
  <si>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</si>
  <si>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</si>
  <si>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</si>
  <si>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</si>
  <si>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</si>
  <si>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</si>
  <si>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</si>
  <si>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</si>
  <si>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</si>
  <si>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</si>
  <si>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</si>
  <si>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</si>
  <si>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</si>
  <si>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</si>
  <si>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</si>
  <si>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</si>
  <si>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</si>
  <si>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</si>
  <si>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</si>
  <si>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</si>
  <si>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</si>
  <si>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</si>
  <si>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</si>
  <si>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</si>
  <si>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</si>
  <si>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</si>
  <si>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</si>
  <si>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</si>
  <si>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</si>
  <si>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</si>
  <si>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</si>
  <si>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</si>
  <si>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</si>
  <si>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</si>
  <si>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</si>
  <si>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</si>
  <si>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</si>
  <si>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</si>
  <si>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</si>
  <si>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</si>
  <si>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</si>
  <si>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</si>
  <si>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</si>
  <si>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</si>
  <si>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</si>
  <si>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</si>
  <si>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</si>
  <si>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</si>
  <si>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</si>
  <si>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</si>
  <si>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</si>
  <si>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</si>
  <si>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</si>
  <si>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</si>
  <si>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</si>
  <si>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</si>
  <si>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</si>
  <si>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</si>
  <si>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</si>
  <si>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</si>
  <si>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</si>
  <si>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</si>
  <si>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</si>
  <si>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</si>
  <si>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</si>
  <si>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</si>
  <si>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</si>
  <si>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</si>
  <si>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</si>
  <si>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</si>
  <si>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</si>
  <si>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</si>
  <si>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</si>
  <si>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</si>
  <si>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</si>
  <si>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</si>
  <si>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</si>
  <si>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</si>
  <si>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</si>
  <si>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</si>
  <si>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</si>
  <si>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</si>
  <si>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</si>
  <si>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</si>
  <si>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</si>
  <si>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</si>
  <si>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</si>
  <si>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</si>
  <si>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</si>
  <si>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</si>
  <si>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</si>
  <si>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</si>
  <si>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</si>
  <si>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</si>
  <si>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</si>
  <si>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</si>
  <si>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</si>
  <si>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</si>
  <si>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</si>
  <si>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</si>
  <si>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</si>
  <si>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</si>
  <si>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</si>
  <si>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</si>
  <si>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</si>
  <si>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</si>
  <si>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</si>
  <si>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</si>
  <si>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</si>
  <si>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</si>
  <si>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</si>
  <si>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</si>
  <si>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</si>
  <si>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</si>
  <si>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</si>
  <si>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</si>
  <si>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</si>
  <si>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</si>
  <si>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</si>
  <si>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</si>
  <si>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</si>
  <si>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</si>
  <si>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</si>
  <si>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</si>
  <si>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</si>
  <si>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</si>
  <si>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</si>
  <si>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</si>
  <si>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</si>
  <si>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</si>
  <si>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</si>
  <si>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</si>
  <si>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</si>
  <si>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</si>
  <si>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</si>
  <si>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</si>
  <si>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</si>
  <si>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</si>
  <si>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</si>
  <si>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</si>
  <si>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</si>
  <si>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</si>
  <si>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</si>
  <si>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</si>
  <si>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</si>
  <si>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</si>
  <si>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</si>
  <si>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</si>
  <si>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</si>
  <si>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</si>
  <si>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</si>
  <si>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</si>
  <si>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</si>
  <si>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</si>
  <si>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</si>
  <si>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</si>
  <si>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</si>
  <si>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</si>
  <si>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</si>
  <si>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</si>
  <si>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</si>
  <si>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</si>
  <si>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</si>
  <si>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</si>
  <si>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</si>
  <si>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</si>
  <si>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</si>
  <si>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</si>
  <si>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</si>
  <si>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</si>
  <si>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</si>
  <si>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</si>
  <si>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</si>
  <si>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</si>
  <si>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</si>
  <si>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</si>
  <si>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</si>
  <si>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</si>
  <si>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</si>
  <si>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</si>
  <si>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</si>
  <si>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</si>
  <si>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</si>
  <si>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</si>
  <si>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</si>
  <si>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</si>
  <si>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</si>
  <si>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</si>
  <si>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</si>
  <si>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</si>
  <si>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</si>
  <si>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</si>
  <si>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</si>
  <si>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</si>
  <si>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</si>
  <si>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</si>
  <si>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</si>
  <si>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</si>
  <si>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</si>
  <si>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</si>
  <si>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</si>
  <si>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</si>
  <si>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</si>
  <si>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</si>
  <si>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</si>
  <si>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</si>
  <si>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</si>
  <si>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</si>
  <si>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</si>
  <si>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</si>
  <si>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</si>
  <si>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</si>
  <si>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</si>
  <si>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</si>
  <si>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</si>
  <si>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</si>
  <si>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</si>
  <si>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</si>
  <si>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</si>
  <si>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</si>
  <si>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</si>
  <si>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</si>
  <si>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</si>
  <si>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</si>
  <si>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</si>
  <si>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</si>
  <si>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</si>
  <si>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</si>
  <si>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</si>
  <si>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</si>
  <si>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</si>
  <si>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</si>
  <si>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</si>
  <si>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</si>
  <si>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</si>
  <si>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</si>
  <si>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</si>
  <si>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</si>
  <si>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</si>
  <si>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</si>
  <si>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</si>
  <si>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</si>
  <si>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</si>
  <si>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</si>
  <si>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</si>
  <si>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</si>
  <si>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</si>
  <si>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</si>
  <si>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</si>
  <si>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</si>
  <si>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</si>
  <si>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</si>
  <si>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</si>
  <si>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</si>
  <si>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</si>
  <si>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</si>
  <si>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</si>
  <si>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</si>
  <si>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</si>
  <si>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</si>
  <si>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</si>
  <si>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</si>
  <si>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</si>
  <si>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</si>
  <si>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</si>
  <si>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</si>
  <si>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</si>
  <si>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</si>
  <si>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</si>
  <si>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</si>
  <si>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</si>
  <si>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</si>
  <si>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</si>
  <si>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</si>
  <si>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</si>
  <si>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</si>
  <si>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</si>
  <si>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</si>
  <si>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</si>
  <si>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</si>
  <si>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</si>
  <si>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</si>
  <si>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</si>
  <si>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</si>
  <si>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</si>
  <si>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</si>
  <si>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</si>
  <si>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</si>
  <si>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</si>
  <si>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</si>
  <si>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</si>
  <si>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</si>
  <si>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</si>
  <si>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</si>
  <si>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</si>
  <si>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</si>
  <si>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</si>
  <si>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</si>
  <si>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</si>
  <si>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</si>
  <si>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</si>
  <si>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</si>
  <si>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</si>
  <si>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</si>
  <si>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</si>
  <si>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</si>
  <si>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</si>
  <si>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</si>
  <si>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</si>
  <si>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</si>
  <si>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</si>
  <si>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</si>
  <si>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</si>
  <si>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</si>
  <si>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</si>
  <si>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</si>
  <si>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</si>
  <si>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</si>
  <si>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</si>
  <si>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</si>
  <si>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</si>
  <si>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</si>
  <si>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</si>
  <si>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</si>
  <si>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</si>
  <si>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</si>
  <si>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</si>
  <si>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</si>
  <si>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</si>
  <si>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</si>
  <si>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</si>
  <si>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</si>
  <si>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</si>
  <si>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</si>
  <si>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</si>
  <si>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</si>
  <si>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</si>
  <si>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</si>
  <si>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</si>
  <si>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</si>
  <si>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</si>
  <si>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</si>
  <si>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</si>
  <si>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</si>
  <si>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</si>
  <si>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</si>
  <si>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</si>
  <si>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</si>
  <si>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</si>
  <si>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</si>
  <si>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</si>
  <si>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</si>
  <si>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</si>
  <si>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</si>
  <si>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</si>
  <si>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</si>
  <si>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</si>
  <si>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</si>
  <si>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</si>
  <si>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</si>
  <si>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</si>
  <si>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</si>
  <si>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</si>
  <si>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</si>
  <si>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</si>
  <si>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</si>
  <si>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</si>
  <si>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</si>
  <si>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</si>
  <si>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</si>
  <si>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</si>
  <si>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</si>
  <si>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</si>
  <si>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</si>
  <si>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</si>
  <si>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</si>
  <si>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</si>
  <si>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</si>
  <si>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</si>
  <si>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</si>
  <si>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</si>
  <si>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</si>
  <si>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</si>
  <si>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</si>
  <si>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</si>
  <si>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</si>
  <si>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</si>
  <si>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</si>
  <si>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</si>
  <si>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</si>
  <si>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</si>
  <si>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</si>
  <si>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</si>
  <si>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</si>
  <si>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</si>
  <si>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</si>
  <si>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</si>
  <si>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</si>
  <si>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</si>
  <si>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</si>
  <si>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</si>
  <si>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</si>
  <si>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</si>
  <si>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</si>
  <si>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</si>
  <si>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</si>
  <si>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</si>
  <si>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</si>
  <si>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</si>
  <si>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</si>
  <si>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</si>
  <si>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</si>
  <si>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</si>
  <si>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</si>
  <si>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</si>
  <si>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</si>
  <si>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</si>
  <si>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</si>
  <si>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</si>
  <si>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</si>
  <si>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</si>
  <si>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</si>
  <si>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</si>
  <si>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</si>
  <si>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</si>
  <si>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</si>
  <si>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</si>
  <si>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</si>
  <si>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</si>
  <si>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</si>
  <si>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</si>
  <si>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</si>
  <si>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</si>
  <si>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</si>
  <si>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</si>
  <si>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</si>
  <si>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</si>
  <si>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</si>
  <si>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</si>
  <si>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</si>
  <si>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</si>
  <si>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</si>
  <si>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</si>
  <si>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</si>
  <si>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</si>
  <si>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</si>
  <si>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</si>
  <si>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</si>
  <si>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</si>
  <si>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</si>
  <si>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</si>
  <si>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</si>
  <si>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</si>
  <si>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</si>
  <si>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</si>
  <si>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</si>
  <si>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</si>
  <si>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</si>
  <si>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</si>
  <si>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</si>
  <si>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</si>
  <si>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</si>
  <si>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</si>
  <si>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</si>
  <si>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</si>
  <si>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</si>
  <si>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</si>
  <si>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</si>
  <si>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</si>
  <si>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</si>
  <si>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</si>
  <si>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</si>
  <si>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</si>
  <si>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</si>
  <si>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</si>
  <si>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</si>
  <si>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</si>
  <si>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</si>
  <si>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</si>
  <si>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</si>
  <si>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</si>
  <si>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</si>
  <si>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</si>
  <si>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</si>
  <si>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</si>
  <si>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</si>
  <si>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</si>
  <si>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</si>
  <si>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</si>
  <si>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</si>
  <si>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</si>
  <si>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</si>
  <si>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</si>
  <si>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</si>
  <si>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</si>
  <si>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</si>
  <si>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</si>
  <si>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</si>
  <si>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</si>
  <si>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</si>
  <si>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</si>
  <si>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</si>
  <si>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</si>
  <si>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</si>
  <si>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</si>
  <si>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</si>
  <si>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</si>
  <si>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</si>
  <si>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</si>
  <si>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</si>
  <si>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</si>
  <si>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</si>
  <si>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</si>
  <si>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</si>
  <si>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</si>
  <si>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</si>
  <si>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</si>
  <si>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</si>
  <si>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</si>
  <si>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</si>
  <si>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</si>
  <si>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</si>
  <si>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</si>
  <si>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</si>
  <si>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</si>
  <si>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</si>
  <si>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</si>
  <si>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</si>
  <si>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</si>
  <si>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</si>
  <si>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</si>
  <si>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</si>
  <si>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</si>
  <si>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</si>
  <si>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</si>
  <si>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</si>
  <si>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</si>
  <si>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</si>
  <si>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</si>
  <si>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</si>
  <si>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</si>
  <si>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</si>
  <si>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</si>
  <si>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</si>
  <si>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</si>
  <si>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</si>
  <si>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</si>
  <si>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</si>
  <si>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</si>
  <si>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</si>
  <si>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</si>
  <si>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</si>
  <si>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</si>
  <si>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</si>
  <si>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</si>
  <si>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</si>
  <si>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</si>
  <si>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</si>
  <si>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</si>
  <si>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</si>
  <si>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</si>
  <si>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</si>
  <si>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</si>
  <si>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</si>
  <si>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</si>
  <si>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</si>
  <si>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</si>
  <si>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</si>
  <si>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</si>
  <si>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</si>
  <si>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</si>
  <si>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</si>
  <si>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</si>
  <si>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</si>
  <si>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</si>
  <si>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</si>
  <si>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</si>
  <si>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</si>
  <si>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</si>
  <si>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</si>
  <si>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</si>
  <si>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</si>
  <si>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</si>
  <si>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</si>
  <si>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</si>
  <si>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</si>
  <si>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</si>
  <si>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</si>
  <si>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</si>
  <si>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</si>
  <si>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</si>
  <si>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</si>
  <si>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</si>
  <si>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</si>
  <si>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</si>
  <si>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</si>
  <si>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</si>
  <si>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</si>
  <si>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</si>
  <si>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</si>
  <si>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</si>
  <si>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</si>
  <si>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</si>
  <si>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</si>
  <si>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</si>
  <si>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</si>
  <si>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</si>
  <si>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</si>
  <si>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</si>
  <si>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</si>
  <si>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</si>
  <si>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</si>
  <si>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</si>
  <si>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</si>
  <si>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</si>
  <si>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</si>
  <si>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</si>
  <si>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</si>
  <si>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</si>
  <si>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</si>
  <si>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</si>
  <si>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</si>
  <si>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</si>
  <si>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</si>
  <si>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</si>
  <si>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</si>
  <si>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</si>
  <si>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</si>
  <si>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</si>
  <si>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</si>
  <si>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</si>
  <si>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</si>
  <si>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</si>
  <si>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</si>
  <si>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</si>
  <si>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</si>
  <si>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</si>
  <si>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</si>
  <si>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</si>
  <si>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</si>
  <si>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</si>
  <si>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</si>
  <si>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</si>
  <si>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</si>
  <si>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</si>
  <si>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</si>
  <si>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</si>
  <si>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</si>
  <si>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</si>
  <si>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</si>
  <si>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</si>
  <si>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</si>
  <si>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</si>
  <si>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</si>
  <si>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</si>
  <si>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</si>
  <si>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</si>
  <si>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</si>
  <si>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</si>
  <si>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</si>
  <si>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</si>
  <si>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</si>
  <si>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</si>
  <si>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</si>
  <si>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</si>
  <si>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</si>
  <si>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</si>
  <si>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</si>
  <si>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</si>
  <si>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</si>
  <si>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</si>
  <si>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</si>
  <si>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</si>
  <si>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</si>
  <si>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</si>
  <si>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</si>
  <si>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</si>
  <si>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</si>
  <si>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</si>
  <si>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</si>
  <si>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</si>
  <si>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</si>
  <si>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</si>
  <si>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</si>
  <si>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</si>
  <si>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</si>
  <si>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</si>
  <si>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</si>
  <si>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</si>
  <si>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</si>
  <si>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</si>
  <si>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</si>
  <si>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</si>
  <si>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</si>
  <si>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</si>
  <si>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</si>
  <si>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</si>
  <si>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</si>
  <si>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</si>
  <si>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</si>
  <si>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</si>
  <si>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</si>
  <si>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</si>
  <si>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</si>
  <si>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</si>
  <si>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</si>
  <si>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</si>
  <si>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</si>
  <si>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</si>
  <si>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</si>
  <si>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</si>
  <si>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</si>
  <si>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</si>
  <si>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</si>
  <si>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</si>
  <si>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</si>
  <si>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</si>
  <si>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</si>
  <si>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</si>
  <si>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</si>
  <si>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</si>
  <si>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</si>
  <si>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</si>
  <si>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</si>
  <si>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</si>
  <si>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</si>
  <si>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</si>
  <si>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</si>
  <si>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</si>
  <si>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</si>
  <si>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</si>
  <si>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</si>
  <si>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</si>
  <si>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</si>
  <si>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</si>
  <si>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</si>
  <si>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</si>
  <si>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</si>
  <si>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</si>
  <si>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</si>
  <si>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</si>
  <si>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</si>
  <si>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</si>
  <si>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</si>
  <si>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</si>
  <si>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</si>
  <si>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</si>
  <si>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</si>
  <si>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</si>
  <si>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</si>
  <si>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</si>
  <si>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</si>
  <si>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</si>
  <si>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</si>
  <si>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</si>
  <si>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</si>
  <si>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</si>
  <si>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</si>
  <si>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</si>
  <si>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</si>
  <si>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</si>
  <si>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</si>
  <si>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</si>
  <si>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</si>
  <si>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</si>
  <si>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</si>
  <si>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</si>
  <si>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</si>
  <si>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</si>
  <si>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</si>
  <si>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</si>
  <si>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</si>
  <si>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</si>
  <si>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</si>
  <si>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</si>
  <si>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</si>
  <si>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</si>
  <si>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</si>
  <si>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</si>
  <si>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</si>
  <si>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</si>
  <si>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</si>
  <si>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</si>
  <si>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</si>
  <si>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</si>
  <si>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</si>
  <si>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</si>
  <si>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</si>
  <si>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</si>
  <si>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</si>
  <si>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</si>
  <si>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</si>
  <si>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</si>
  <si>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</si>
  <si>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</si>
  <si>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</si>
  <si>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</si>
  <si>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</si>
  <si>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</si>
  <si>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</si>
  <si>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</si>
  <si>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</si>
  <si>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</si>
  <si>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</si>
  <si>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</si>
  <si>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</si>
  <si>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</si>
  <si>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</si>
  <si>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</si>
  <si>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</si>
  <si>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</si>
  <si>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</si>
  <si>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</si>
  <si>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</si>
  <si>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</si>
  <si>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</si>
  <si>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</si>
  <si>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</si>
  <si>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</si>
  <si>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</si>
  <si>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</si>
  <si>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</si>
  <si>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</si>
  <si>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</si>
  <si>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</si>
  <si>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</si>
  <si>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</si>
  <si>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</si>
  <si>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</si>
  <si>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</si>
  <si>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</si>
  <si>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</si>
  <si>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</si>
  <si>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</si>
  <si>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</si>
  <si>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</si>
  <si>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</si>
  <si>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</si>
  <si>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</si>
  <si>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</si>
  <si>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</si>
  <si>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</si>
  <si>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</si>
  <si>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</si>
  <si>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</si>
  <si>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</si>
  <si>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</si>
  <si>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</si>
  <si>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</si>
  <si>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</si>
  <si>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</si>
  <si>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</si>
  <si>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</si>
  <si>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</si>
  <si>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</si>
  <si>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</si>
  <si>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</si>
  <si>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</si>
  <si>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</si>
  <si>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</si>
  <si>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</si>
  <si>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</si>
  <si>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</si>
  <si>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</si>
  <si>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</si>
  <si>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</si>
  <si>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</si>
  <si>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</si>
  <si>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</si>
  <si>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</si>
  <si>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</si>
  <si>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</si>
  <si>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</si>
  <si>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</si>
  <si>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</si>
  <si>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</si>
  <si>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</si>
  <si>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</si>
  <si>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</si>
  <si>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</si>
  <si>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</si>
  <si>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</si>
  <si>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</si>
  <si>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</si>
  <si>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</si>
  <si>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</si>
  <si>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</si>
  <si>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</si>
  <si>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</si>
  <si>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</si>
  <si>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</si>
  <si>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</si>
  <si>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</si>
  <si>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</si>
  <si>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</si>
  <si>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</si>
  <si>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</si>
  <si>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</si>
  <si>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</si>
  <si>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</si>
  <si>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</si>
  <si>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</si>
  <si>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</si>
  <si>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</si>
  <si>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</si>
  <si>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</si>
  <si>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</si>
  <si>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</si>
  <si>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</si>
  <si>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</si>
  <si>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</si>
  <si>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</si>
  <si>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</si>
  <si>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</si>
  <si>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</si>
  <si>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</si>
  <si>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</si>
  <si>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</si>
  <si>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</si>
  <si>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</si>
  <si>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</si>
  <si>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</si>
  <si>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</si>
  <si>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</si>
  <si>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</si>
  <si>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</si>
  <si>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</si>
  <si>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</si>
  <si>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</si>
  <si>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</si>
  <si>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</si>
  <si>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</si>
  <si>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</si>
  <si>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</si>
  <si>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</si>
  <si>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</si>
  <si>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</si>
  <si>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</si>
  <si>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</si>
  <si>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</si>
  <si>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</si>
  <si>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</si>
  <si>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</si>
  <si>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</si>
  <si>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</si>
  <si>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</si>
  <si>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</si>
  <si>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</si>
  <si>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</si>
  <si>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</si>
  <si>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</si>
  <si>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</si>
  <si>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</si>
  <si>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</si>
  <si>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</si>
  <si>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</si>
  <si>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</si>
  <si>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</si>
  <si>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</si>
  <si>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</si>
  <si>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</si>
  <si>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</si>
  <si>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</si>
  <si>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</si>
  <si>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</si>
  <si>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</si>
  <si>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</si>
  <si>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</si>
  <si>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</si>
  <si>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</si>
  <si>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</si>
  <si>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</si>
  <si>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</si>
  <si>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</si>
  <si>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</si>
  <si>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</si>
  <si>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</si>
  <si>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</si>
  <si>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</si>
  <si>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</si>
  <si>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</si>
  <si>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</si>
  <si>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</si>
  <si>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</si>
  <si>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</si>
  <si>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</si>
  <si>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</si>
  <si>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</si>
  <si>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</si>
  <si>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</si>
  <si>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</si>
  <si>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</si>
  <si>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</si>
  <si>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</si>
  <si>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</si>
  <si>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</si>
  <si>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</si>
  <si>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</si>
  <si>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</si>
  <si>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</si>
  <si>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</si>
  <si>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</si>
  <si>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</si>
  <si>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</si>
  <si>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</si>
  <si>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</si>
  <si>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</si>
  <si>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</si>
  <si>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</si>
  <si>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</si>
  <si>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</si>
  <si>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</si>
  <si>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</si>
  <si>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</si>
  <si>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</si>
  <si>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</si>
  <si>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</si>
  <si>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</si>
  <si>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</si>
  <si>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</si>
  <si>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</si>
  <si>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</si>
  <si>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</si>
  <si>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</si>
  <si>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</si>
  <si>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</si>
  <si>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</si>
  <si>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</si>
  <si>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</si>
  <si>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</si>
  <si>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</si>
  <si>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</si>
  <si>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</si>
  <si>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</si>
  <si>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</si>
  <si>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</si>
  <si>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</si>
  <si>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</si>
  <si>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</si>
  <si>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</si>
  <si>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</si>
  <si>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</si>
  <si>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</si>
  <si>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</si>
  <si>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</si>
  <si>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</si>
  <si>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</si>
  <si>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</si>
  <si>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</si>
  <si>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</si>
  <si>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</si>
  <si>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</si>
  <si>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</si>
  <si>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</si>
  <si>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</si>
  <si>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</si>
  <si>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</si>
  <si>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</si>
  <si>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</si>
  <si>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</si>
  <si>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</si>
  <si>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</si>
  <si>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</si>
  <si>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</si>
  <si>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</si>
  <si>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</si>
  <si>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</si>
  <si>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</si>
  <si>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</si>
  <si>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</si>
  <si>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</si>
  <si>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</si>
  <si>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</si>
  <si>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</si>
  <si>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</si>
  <si>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</si>
  <si>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</si>
  <si>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</si>
  <si>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</si>
  <si>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</si>
  <si>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</si>
  <si>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</si>
  <si>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</si>
  <si>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</si>
  <si>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</si>
  <si>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</si>
  <si>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</si>
  <si>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</si>
  <si>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</si>
  <si>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</si>
  <si>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</si>
  <si>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</si>
  <si>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</si>
  <si>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</si>
  <si>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</si>
  <si>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</si>
  <si>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</si>
  <si>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</si>
  <si>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</si>
  <si>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</si>
  <si>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</si>
  <si>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</si>
  <si>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</si>
  <si>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</si>
  <si>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</si>
  <si>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</si>
  <si>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</si>
  <si>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</si>
  <si>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</si>
  <si>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</si>
  <si>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</si>
  <si>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</si>
  <si>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</si>
  <si>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</si>
  <si>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</si>
  <si>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</si>
  <si>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</si>
  <si>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</si>
  <si>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</si>
  <si>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</si>
  <si>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</si>
  <si>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</si>
  <si>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</si>
  <si>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</si>
  <si>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</si>
  <si>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</si>
  <si>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</si>
  <si>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</si>
  <si>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</si>
  <si>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</si>
  <si>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</si>
  <si>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</si>
  <si>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</si>
  <si>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</si>
  <si>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</si>
  <si>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</si>
  <si>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</si>
  <si>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</si>
  <si>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</si>
  <si>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</si>
  <si>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</si>
  <si>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</si>
  <si>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</si>
  <si>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</si>
  <si>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</si>
  <si>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</si>
  <si>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</si>
  <si>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</si>
  <si>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</si>
  <si>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</si>
  <si>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</si>
  <si>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</si>
  <si>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</si>
  <si>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</si>
  <si>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</si>
  <si>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</si>
  <si>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</si>
  <si>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</si>
  <si>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</si>
  <si>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</si>
  <si>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</si>
  <si>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</si>
  <si>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</si>
  <si>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</si>
  <si>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</si>
  <si>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</si>
  <si>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</si>
  <si>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</si>
  <si>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</si>
  <si>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</si>
  <si>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</si>
  <si>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</si>
  <si>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</si>
  <si>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</si>
  <si>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</si>
  <si>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</si>
  <si>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</si>
  <si>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</si>
  <si>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</si>
  <si>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</si>
  <si>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</si>
  <si>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</si>
  <si>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</si>
  <si>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</si>
  <si>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</si>
  <si>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</si>
  <si>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</si>
  <si>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</si>
  <si>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</si>
  <si>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</si>
  <si>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</si>
  <si>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</si>
  <si>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</si>
  <si>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</si>
  <si>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</si>
  <si>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</si>
  <si>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</si>
  <si>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</si>
  <si>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</si>
  <si>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</si>
  <si>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</si>
  <si>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</si>
  <si>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</si>
  <si>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</si>
  <si>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</si>
  <si>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</si>
  <si>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</si>
  <si>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</si>
  <si>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</si>
  <si>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</si>
  <si>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</si>
  <si>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</si>
  <si>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</si>
  <si>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</si>
  <si>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</si>
  <si>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</si>
  <si>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</si>
  <si>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</si>
  <si>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</si>
  <si>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</si>
  <si>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</si>
  <si>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</si>
  <si>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</si>
  <si>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</si>
  <si>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</si>
  <si>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</si>
  <si>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</si>
  <si>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</si>
  <si>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</si>
  <si>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</si>
  <si>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</si>
  <si>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</si>
  <si>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</si>
  <si>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</si>
  <si>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</si>
  <si>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</si>
  <si>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</si>
  <si>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</si>
  <si>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</si>
  <si>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</si>
  <si>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</si>
  <si>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</si>
  <si>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</si>
  <si>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</si>
  <si>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</si>
  <si>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</si>
  <si>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</si>
  <si>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</si>
  <si>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</si>
  <si>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</si>
  <si>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</si>
  <si>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</si>
  <si>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</si>
  <si>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</si>
  <si>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</si>
  <si>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</si>
  <si>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</si>
  <si>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</si>
  <si>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</si>
  <si>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</si>
  <si>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</si>
  <si>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</si>
  <si>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</si>
  <si>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</si>
  <si>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</si>
  <si>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</si>
  <si>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</si>
  <si>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</si>
  <si>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</si>
  <si>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</si>
  <si>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</si>
  <si>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</si>
  <si>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</si>
  <si>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</si>
  <si>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</si>
  <si>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</si>
  <si>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</si>
  <si>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</si>
  <si>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</si>
  <si>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</si>
  <si>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</si>
  <si>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</si>
  <si>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</si>
  <si>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</si>
  <si>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</si>
  <si>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</si>
  <si>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</si>
  <si>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</si>
  <si>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</si>
  <si>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</si>
  <si>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</si>
  <si>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</si>
  <si>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</si>
  <si>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</si>
  <si>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</si>
  <si>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</si>
  <si>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</si>
  <si>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</si>
  <si>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</si>
  <si>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</si>
  <si>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</si>
  <si>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</si>
  <si>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</si>
  <si>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</si>
  <si>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</si>
  <si>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</si>
  <si>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</si>
  <si>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</si>
  <si>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</si>
  <si>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</si>
  <si>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</si>
  <si>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</si>
  <si>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</si>
  <si>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</si>
  <si>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</si>
  <si>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</si>
  <si>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</si>
  <si>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</si>
  <si>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</si>
  <si>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</si>
  <si>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</si>
  <si>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</si>
  <si>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</si>
  <si>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</si>
  <si>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</si>
  <si>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</si>
  <si>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</si>
  <si>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</si>
  <si>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</si>
  <si>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</si>
  <si>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</si>
  <si>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</si>
  <si>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</si>
  <si>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</si>
  <si>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</si>
  <si>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</si>
  <si>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</si>
  <si>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</si>
  <si>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</si>
  <si>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</si>
  <si>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</si>
  <si>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</si>
  <si>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</si>
  <si>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</si>
  <si>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</si>
  <si>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</si>
  <si>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</si>
  <si>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</si>
  <si>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</si>
  <si>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</si>
  <si>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</si>
  <si>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</si>
  <si>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</si>
  <si>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</si>
  <si>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</si>
  <si>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</si>
  <si>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</si>
  <si>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</si>
  <si>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</si>
  <si>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</si>
  <si>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</si>
  <si>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</si>
  <si>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</si>
  <si>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</si>
  <si>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</si>
  <si>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</si>
  <si>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</si>
  <si>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</si>
  <si>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</si>
  <si>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</si>
  <si>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</si>
  <si>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</si>
  <si>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</si>
  <si>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</si>
  <si>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</si>
  <si>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</si>
  <si>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</si>
  <si>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</si>
  <si>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</si>
  <si>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</si>
  <si>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</si>
  <si>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</si>
  <si>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</si>
  <si>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</si>
  <si>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</si>
  <si>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</si>
  <si>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</si>
  <si>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</si>
  <si>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</si>
  <si>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</si>
  <si>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</si>
  <si>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</si>
  <si>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</si>
  <si>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</si>
  <si>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</si>
  <si>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</si>
  <si>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</si>
  <si>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</si>
  <si>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</si>
  <si>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</si>
  <si>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</si>
  <si>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</si>
  <si>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</si>
  <si>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</si>
  <si>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</si>
  <si>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</si>
  <si>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</si>
  <si>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</si>
  <si>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</si>
  <si>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</si>
  <si>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</si>
  <si>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</si>
  <si>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</si>
  <si>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</si>
  <si>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</si>
  <si>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</si>
  <si>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</si>
  <si>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</si>
  <si>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</si>
  <si>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</si>
  <si>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</si>
  <si>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</si>
  <si>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</si>
  <si>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</si>
  <si>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</si>
  <si>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</si>
  <si>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</si>
  <si>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</si>
  <si>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</si>
  <si>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</si>
  <si>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</si>
  <si>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</si>
  <si>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</si>
  <si>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</si>
  <si>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</si>
  <si>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</si>
  <si>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</si>
  <si>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</si>
  <si>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</si>
  <si>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</si>
  <si>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</si>
  <si>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</si>
  <si>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</si>
  <si>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</si>
  <si>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</si>
  <si>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</si>
  <si>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</si>
  <si>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</si>
  <si>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</si>
  <si>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</si>
  <si>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</si>
  <si>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</si>
  <si>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</si>
  <si>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</si>
  <si>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</si>
  <si>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</si>
  <si>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</si>
  <si>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</si>
  <si>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</si>
  <si>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</si>
  <si>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</si>
  <si>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</si>
  <si>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</si>
  <si>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</si>
  <si>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</si>
  <si>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</si>
  <si>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</si>
  <si>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</si>
  <si>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</si>
  <si>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</si>
  <si>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</si>
  <si>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</si>
  <si>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</si>
  <si>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</si>
  <si>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</si>
  <si>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</si>
  <si>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</si>
  <si>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</si>
  <si>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</si>
  <si>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</si>
  <si>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</si>
  <si>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</si>
  <si>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</si>
  <si>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</si>
  <si>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</si>
  <si>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</si>
  <si>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</si>
  <si>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</si>
  <si>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</si>
  <si>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</si>
  <si>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</si>
  <si>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</si>
  <si>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</si>
  <si>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</si>
  <si>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</si>
  <si>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</si>
  <si>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</si>
  <si>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</si>
  <si>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</si>
  <si>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</si>
  <si>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</si>
  <si>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</si>
  <si>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</si>
  <si>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</si>
  <si>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</si>
  <si>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</si>
  <si>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</si>
  <si>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</si>
  <si>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</si>
  <si>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</si>
  <si>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</si>
  <si>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</si>
  <si>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</si>
  <si>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</si>
  <si>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</si>
  <si>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</si>
  <si>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</si>
  <si>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</si>
  <si>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</si>
  <si>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</si>
  <si>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</si>
  <si>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</si>
  <si>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</si>
  <si>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</si>
  <si>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</si>
  <si>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</si>
  <si>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</si>
  <si>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</si>
  <si>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</si>
  <si>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</si>
  <si>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</si>
  <si>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</si>
  <si>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</si>
  <si>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</si>
  <si>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</si>
  <si>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</si>
  <si>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</si>
  <si>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</si>
  <si>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</si>
  <si>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</si>
  <si>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</si>
  <si>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</si>
  <si>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</si>
  <si>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</si>
  <si>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</si>
  <si>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</si>
  <si>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</si>
  <si>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</si>
  <si>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</si>
  <si>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</si>
  <si>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</si>
  <si>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</si>
  <si>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</si>
  <si>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</si>
  <si>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</si>
  <si>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</si>
  <si>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</si>
  <si>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</si>
  <si>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</si>
  <si>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</si>
  <si>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</si>
  <si>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</si>
  <si>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</si>
  <si>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</si>
  <si>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</si>
  <si>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</si>
  <si>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</si>
  <si>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</si>
  <si>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</si>
  <si>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</si>
  <si>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</si>
  <si>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</si>
  <si>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</si>
  <si>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</si>
  <si>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</si>
  <si>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</si>
  <si>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</si>
  <si>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</si>
  <si>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</si>
  <si>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</si>
  <si>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</si>
  <si>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</si>
  <si>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</si>
  <si>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</si>
  <si>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</si>
  <si>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</si>
  <si>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</si>
  <si>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</si>
  <si>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</si>
  <si>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</si>
  <si>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</si>
  <si>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</si>
  <si>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</si>
  <si>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</si>
  <si>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</si>
  <si>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</si>
  <si>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</si>
  <si>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</si>
  <si>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</si>
  <si>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</si>
  <si>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</si>
  <si>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</si>
  <si>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</si>
  <si>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</si>
  <si>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</si>
  <si>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</si>
  <si>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</si>
  <si>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</si>
  <si>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</si>
  <si>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</si>
  <si>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</si>
  <si>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</si>
  <si>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</si>
  <si>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</si>
  <si>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</si>
  <si>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</si>
  <si>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</si>
  <si>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</si>
  <si>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</si>
  <si>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</si>
  <si>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</si>
  <si>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</si>
  <si>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</si>
  <si>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</si>
  <si>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</si>
  <si>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</si>
  <si>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</si>
  <si>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</si>
  <si>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</si>
  <si>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</si>
  <si>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</si>
  <si>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</si>
  <si>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</si>
  <si>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</si>
  <si>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</si>
  <si>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</si>
  <si>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</si>
  <si>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</si>
  <si>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</si>
  <si>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</si>
  <si>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</si>
  <si>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</si>
  <si>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</si>
  <si>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</si>
  <si>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</si>
  <si>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</si>
  <si>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</si>
  <si>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</si>
  <si>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</si>
  <si>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</si>
  <si>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</si>
  <si>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</si>
  <si>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</si>
  <si>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</si>
  <si>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</si>
  <si>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</si>
  <si>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</si>
  <si>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</si>
  <si>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</si>
  <si>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</si>
  <si>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</si>
  <si>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</si>
  <si>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</si>
  <si>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</si>
  <si>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</si>
  <si>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</si>
  <si>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</si>
  <si>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</si>
  <si>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</si>
  <si>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</si>
  <si>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</si>
  <si>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</si>
  <si>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</si>
  <si>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</si>
  <si>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</si>
  <si>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</si>
  <si>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</si>
  <si>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</si>
  <si>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</si>
  <si>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</si>
  <si>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</si>
  <si>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</si>
  <si>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</si>
  <si>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</si>
  <si>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</si>
  <si>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</si>
  <si>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</si>
  <si>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</si>
  <si>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</si>
  <si>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</si>
  <si>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</si>
  <si>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</si>
  <si>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</si>
  <si>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</si>
  <si>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</si>
  <si>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</si>
  <si>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</si>
  <si>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</si>
  <si>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</si>
  <si>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</si>
  <si>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</si>
  <si>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</si>
  <si>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</si>
  <si>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</si>
  <si>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</si>
  <si>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</si>
  <si>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</si>
  <si>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</si>
  <si>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</si>
  <si>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</si>
  <si>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</si>
  <si>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</si>
  <si>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</si>
  <si>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</si>
  <si>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</si>
  <si>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</si>
  <si>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</si>
  <si>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</si>
  <si>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</si>
  <si>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</si>
  <si>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</si>
  <si>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</si>
  <si>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</si>
  <si>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</si>
  <si>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</si>
  <si>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</si>
  <si>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</si>
  <si>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</si>
  <si>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</si>
  <si>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</si>
  <si>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</si>
  <si>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</si>
  <si>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</si>
  <si>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</si>
  <si>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</si>
  <si>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</si>
  <si>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</si>
  <si>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</si>
  <si>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</si>
  <si>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</si>
  <si>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</si>
  <si>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</si>
  <si>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</si>
  <si>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</si>
  <si>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</si>
  <si>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</si>
  <si>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</si>
  <si>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</si>
  <si>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</si>
  <si>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</si>
  <si>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</si>
  <si>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</si>
  <si>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</si>
  <si>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</si>
  <si>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</si>
  <si>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</si>
  <si>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</si>
  <si>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</si>
  <si>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</si>
  <si>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</si>
  <si>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</si>
  <si>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</si>
  <si>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</si>
  <si>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</si>
  <si>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</si>
  <si>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</si>
  <si>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</si>
  <si>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</si>
  <si>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</si>
  <si>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</si>
  <si>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</si>
  <si>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</si>
  <si>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</si>
  <si>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</si>
  <si>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</si>
  <si>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</si>
  <si>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</si>
  <si>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</si>
  <si>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</si>
  <si>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</si>
  <si>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</si>
  <si>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</si>
  <si>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</si>
  <si>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</si>
  <si>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</si>
  <si>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</si>
  <si>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</si>
  <si>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</si>
  <si>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</si>
  <si>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</si>
  <si>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</si>
  <si>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</si>
  <si>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</si>
  <si>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</si>
  <si>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</si>
  <si>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</si>
  <si>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</si>
  <si>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</si>
  <si>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</si>
  <si>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</si>
  <si>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</si>
  <si>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</si>
  <si>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</si>
  <si>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</si>
  <si>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</si>
  <si>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</si>
  <si>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</si>
  <si>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</si>
  <si>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</si>
  <si>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</si>
  <si>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</si>
  <si>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</si>
  <si>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</si>
  <si>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</si>
  <si>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</si>
  <si>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</si>
  <si>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</si>
  <si>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</si>
  <si>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</si>
  <si>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</si>
  <si>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</si>
  <si>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</si>
  <si>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</si>
  <si>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</si>
  <si>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</si>
  <si>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</si>
  <si>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</si>
  <si>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</si>
  <si>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</si>
  <si>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</si>
  <si>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</si>
  <si>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</si>
  <si>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</si>
  <si>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</si>
  <si>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</si>
  <si>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</si>
  <si>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</si>
  <si>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</si>
  <si>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</si>
  <si>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</si>
  <si>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</si>
  <si>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</si>
  <si>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</si>
  <si>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</si>
  <si>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</si>
  <si>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</si>
  <si>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</si>
  <si>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</si>
  <si>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</si>
  <si>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</si>
  <si>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</si>
  <si>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</si>
  <si>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</si>
  <si>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</si>
  <si>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</si>
  <si>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</si>
  <si>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</si>
  <si>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</si>
  <si>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</si>
  <si>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</si>
  <si>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</si>
  <si>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</si>
  <si>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</si>
  <si>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</si>
  <si>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</si>
  <si>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</si>
  <si>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</si>
  <si>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</si>
  <si>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</si>
  <si>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</si>
  <si>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</si>
  <si>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</si>
  <si>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</si>
  <si>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</si>
  <si>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</si>
  <si>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</si>
  <si>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</si>
  <si>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</si>
  <si>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</si>
  <si>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</si>
  <si>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</si>
  <si>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</si>
  <si>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</si>
  <si>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</si>
  <si>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</si>
  <si>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</si>
  <si>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</si>
  <si>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</si>
  <si>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</si>
  <si>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</si>
  <si>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</si>
  <si>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</si>
  <si>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</si>
  <si>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</si>
  <si>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</si>
  <si>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</si>
  <si>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</si>
  <si>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</si>
  <si>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</si>
  <si>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</si>
  <si>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</si>
  <si>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</si>
  <si>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</si>
  <si>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</si>
  <si>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</si>
  <si>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</si>
  <si>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</si>
  <si>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</si>
  <si>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</si>
  <si>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</si>
  <si>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</si>
  <si>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</si>
  <si>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</si>
  <si>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</si>
  <si>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</si>
  <si>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</si>
  <si>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</si>
  <si>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</si>
  <si>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</si>
  <si>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</si>
  <si>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</si>
  <si>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</si>
  <si>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</si>
  <si>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</si>
  <si>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</si>
  <si>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</si>
  <si>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</si>
  <si>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</si>
  <si>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</si>
  <si>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</si>
  <si>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</si>
  <si>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</si>
  <si>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</si>
  <si>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</si>
  <si>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</si>
  <si>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</si>
  <si>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</si>
  <si>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</si>
  <si>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</si>
  <si>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</si>
  <si>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</si>
  <si>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</si>
  <si>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</si>
  <si>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</si>
  <si>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</si>
  <si>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</si>
  <si>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</si>
  <si>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</si>
  <si>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</si>
  <si>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</si>
  <si>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</si>
  <si>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</si>
  <si>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</si>
  <si>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</si>
  <si>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</si>
  <si>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</si>
  <si>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</si>
  <si>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</si>
  <si>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</si>
  <si>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</si>
  <si>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</si>
  <si>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</si>
  <si>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</si>
  <si>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</si>
  <si>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</si>
  <si>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</si>
  <si>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</si>
  <si>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</si>
  <si>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</si>
  <si>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</si>
  <si>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</si>
  <si>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</si>
  <si>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</si>
  <si>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</si>
  <si>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</si>
  <si>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</si>
  <si>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</si>
  <si>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</si>
  <si>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</si>
  <si>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</si>
  <si>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</si>
  <si>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</si>
  <si>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</si>
  <si>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</si>
  <si>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</si>
  <si>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</si>
  <si>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</si>
  <si>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</si>
  <si>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</si>
  <si>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</si>
  <si>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</si>
  <si>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</si>
  <si>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</si>
  <si>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</si>
  <si>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</si>
  <si>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</si>
  <si>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</si>
  <si>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</si>
  <si>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</si>
  <si>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</si>
  <si>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</si>
  <si>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</si>
  <si>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</si>
  <si>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</si>
  <si>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</si>
  <si>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</si>
  <si>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</si>
  <si>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</si>
  <si>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</si>
  <si>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</si>
  <si>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</si>
  <si>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</si>
  <si>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</si>
  <si>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</si>
  <si>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</si>
  <si>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</si>
  <si>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</si>
  <si>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</si>
  <si>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</si>
  <si>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</si>
  <si>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</si>
  <si>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</si>
  <si>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</si>
  <si>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</si>
  <si>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</si>
  <si>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</si>
  <si>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</si>
  <si>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</si>
  <si>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</si>
  <si>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</si>
  <si>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</si>
  <si>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</si>
  <si>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</si>
  <si>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</si>
  <si>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</si>
  <si>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</si>
  <si>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</si>
  <si>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</si>
  <si>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</si>
  <si>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</si>
  <si>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</si>
  <si>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</si>
  <si>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</si>
  <si>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</si>
  <si>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</si>
  <si>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</si>
  <si>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</si>
  <si>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</si>
  <si>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</si>
  <si>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</si>
  <si>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</si>
  <si>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</si>
  <si>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</si>
  <si>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</si>
  <si>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</si>
  <si>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</si>
  <si>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</si>
  <si>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</si>
  <si>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</si>
  <si>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</si>
  <si>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</si>
  <si>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</si>
  <si>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</si>
  <si>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</si>
  <si>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</si>
  <si>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</si>
  <si>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</si>
  <si>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</si>
  <si>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</si>
  <si>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</si>
  <si>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</si>
  <si>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</si>
  <si>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</si>
  <si>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</si>
  <si>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</si>
  <si>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</si>
  <si>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</si>
  <si>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</si>
  <si>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</si>
  <si>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</si>
  <si>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</si>
  <si>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</si>
  <si>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</si>
  <si>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</si>
  <si>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</si>
  <si>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</si>
  <si>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</si>
  <si>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</si>
  <si>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</si>
  <si>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</si>
  <si>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</si>
  <si>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</si>
  <si>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</si>
  <si>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</si>
  <si>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</si>
  <si>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</si>
  <si>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</si>
  <si>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</si>
  <si>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</si>
  <si>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</si>
  <si>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</si>
  <si>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</si>
  <si>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</si>
  <si>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</si>
  <si>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</si>
  <si>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</si>
  <si>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</si>
  <si>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</si>
  <si>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</si>
  <si>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</si>
  <si>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</si>
  <si>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</si>
  <si>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</si>
  <si>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</si>
  <si>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</si>
  <si>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</si>
  <si>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</si>
  <si>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</si>
  <si>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</si>
  <si>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</si>
  <si>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</si>
  <si>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</si>
  <si>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</si>
  <si>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</si>
  <si>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</si>
  <si>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</si>
  <si>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</si>
  <si>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</si>
  <si>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</si>
  <si>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</si>
  <si>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</si>
  <si>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</si>
  <si>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</si>
  <si>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</si>
  <si>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</si>
  <si>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</si>
  <si>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</si>
  <si>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</si>
  <si>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</si>
  <si>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</si>
  <si>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</si>
  <si>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</si>
  <si>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</si>
  <si>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</si>
  <si>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</si>
  <si>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</si>
  <si>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</si>
  <si>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</si>
  <si>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</si>
  <si>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</si>
  <si>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</si>
  <si>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</si>
  <si>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</si>
  <si>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</si>
  <si>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</si>
  <si>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</si>
  <si>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</si>
  <si>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</si>
  <si>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</si>
  <si>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</si>
  <si>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</si>
  <si>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</si>
  <si>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</si>
  <si>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</si>
  <si>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</si>
  <si>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</si>
  <si>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</si>
  <si>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</si>
  <si>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</si>
  <si>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</si>
  <si>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</si>
  <si>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</si>
  <si>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</si>
  <si>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</si>
  <si>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</si>
  <si>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</si>
  <si>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</si>
  <si>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</si>
  <si>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</si>
  <si>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</si>
  <si>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</si>
  <si>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</si>
  <si>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</si>
  <si>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</si>
  <si>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</si>
  <si>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</si>
  <si>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</si>
  <si>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</si>
  <si>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</si>
  <si>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</si>
  <si>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</si>
  <si>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</si>
  <si>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</si>
  <si>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</si>
  <si>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</si>
  <si>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</si>
  <si>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</si>
  <si>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</si>
  <si>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</si>
  <si>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</si>
  <si>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</si>
  <si>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</si>
  <si>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</si>
  <si>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</si>
  <si>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</si>
  <si>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</si>
  <si>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</si>
  <si>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</si>
  <si>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</si>
  <si>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</si>
  <si>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</si>
  <si>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</si>
  <si>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</si>
  <si>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</si>
  <si>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</si>
  <si>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</si>
  <si>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</si>
  <si>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</si>
  <si>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</si>
  <si>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</si>
  <si>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</si>
  <si>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</si>
  <si>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</si>
  <si>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</si>
  <si>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</si>
  <si>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</si>
  <si>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</si>
  <si>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</si>
  <si>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</si>
  <si>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</si>
  <si>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</si>
  <si>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</si>
  <si>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</si>
  <si>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</si>
  <si>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</si>
  <si>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</si>
  <si>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</si>
  <si>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</si>
  <si>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</si>
  <si>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</si>
  <si>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</si>
  <si>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</si>
  <si>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</si>
  <si>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</si>
  <si>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</si>
  <si>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</si>
  <si>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</si>
  <si>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</si>
  <si>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</si>
  <si>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</si>
  <si>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</si>
  <si>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</si>
  <si>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</si>
  <si>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</si>
  <si>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</si>
  <si>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</si>
  <si>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</si>
  <si>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</si>
  <si>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</si>
  <si>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</si>
  <si>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</si>
  <si>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</si>
  <si>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</si>
  <si>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</si>
  <si>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</si>
  <si>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</si>
  <si>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</si>
  <si>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</si>
  <si>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</si>
  <si>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</si>
  <si>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</si>
  <si>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</si>
  <si>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</si>
  <si>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</si>
  <si>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</si>
  <si>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</si>
  <si>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</si>
  <si>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</si>
  <si>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</si>
  <si>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</si>
  <si>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</si>
  <si>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</si>
  <si>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</si>
  <si>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</si>
  <si>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</si>
  <si>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</si>
  <si>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</si>
  <si>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</si>
  <si>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</si>
  <si>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</si>
  <si>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</si>
  <si>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</si>
  <si>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</si>
  <si>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</si>
  <si>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</si>
  <si>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</si>
  <si>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</si>
  <si>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</si>
  <si>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</si>
  <si>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</si>
  <si>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</si>
  <si>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</si>
  <si>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</si>
  <si>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</si>
  <si>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</si>
  <si>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</si>
  <si>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</si>
  <si>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</si>
  <si>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</si>
  <si>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</si>
  <si>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</si>
  <si>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</si>
  <si>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</si>
  <si>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</si>
  <si>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</si>
  <si>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</si>
  <si>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</si>
  <si>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</si>
  <si>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</si>
  <si>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</si>
  <si>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</si>
  <si>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</si>
  <si>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</si>
  <si>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</si>
  <si>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</si>
  <si>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</si>
  <si>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</si>
  <si>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</si>
  <si>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</si>
  <si>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</si>
  <si>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</si>
  <si>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</si>
  <si>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</si>
  <si>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</si>
  <si>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</si>
  <si>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</si>
  <si>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</si>
  <si>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</si>
  <si>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</si>
  <si>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</si>
  <si>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</si>
  <si>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</si>
  <si>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</si>
  <si>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</si>
  <si>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</si>
  <si>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</si>
  <si>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</si>
  <si>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</si>
  <si>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</si>
  <si>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</si>
  <si>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</si>
  <si>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</si>
  <si>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</si>
  <si>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</si>
  <si>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</si>
  <si>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</si>
  <si>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</si>
  <si>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</si>
  <si>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</si>
  <si>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</si>
  <si>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</si>
  <si>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</si>
  <si>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</si>
  <si>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</si>
  <si>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</si>
  <si>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</si>
  <si>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</si>
  <si>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</si>
  <si>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</si>
  <si>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</si>
  <si>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</si>
  <si>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</si>
  <si>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</si>
  <si>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</si>
  <si>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</si>
  <si>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</si>
  <si>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</si>
  <si>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</si>
  <si>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</si>
  <si>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</si>
  <si>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</si>
  <si>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</si>
  <si>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</si>
  <si>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</si>
  <si>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</si>
  <si>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</si>
  <si>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</si>
  <si>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</si>
  <si>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</si>
  <si>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</si>
  <si>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</si>
  <si>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</si>
  <si>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</si>
  <si>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</si>
  <si>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</si>
  <si>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</si>
  <si>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</si>
  <si>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</si>
  <si>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</si>
  <si>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</si>
  <si>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</si>
  <si>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</si>
  <si>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</si>
  <si>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</si>
  <si>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</si>
  <si>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</si>
  <si>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</si>
  <si>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</si>
  <si>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</si>
  <si>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</si>
  <si>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</si>
  <si>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</si>
  <si>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</si>
  <si>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</si>
  <si>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</si>
  <si>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</si>
  <si>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</si>
  <si>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</si>
  <si>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</si>
  <si>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</si>
  <si>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</si>
  <si>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</si>
  <si>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</si>
  <si>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</si>
  <si>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</si>
  <si>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</si>
  <si>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</si>
  <si>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</si>
  <si>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</si>
  <si>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</si>
  <si>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</si>
  <si>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</si>
  <si>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</si>
  <si>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</si>
  <si>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</si>
  <si>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</si>
  <si>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</si>
  <si>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</si>
  <si>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</si>
  <si>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</si>
  <si>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</si>
  <si>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</si>
  <si>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</si>
  <si>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</si>
  <si>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</si>
  <si>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</si>
  <si>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</si>
  <si>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</si>
  <si>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</si>
  <si>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</si>
  <si>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</si>
  <si>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</si>
  <si>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</si>
  <si>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</si>
  <si>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</si>
  <si>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</si>
  <si>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</si>
  <si>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</si>
  <si>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</si>
  <si>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</si>
  <si>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</si>
  <si>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</si>
  <si>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</si>
  <si>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</si>
  <si>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</si>
  <si>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</si>
  <si>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</si>
  <si>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</si>
  <si>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</si>
  <si>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</si>
  <si>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</si>
  <si>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</si>
  <si>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</si>
  <si>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</si>
  <si>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</si>
  <si>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</si>
  <si>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</si>
  <si>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</si>
  <si>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</si>
  <si>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</si>
  <si>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</si>
  <si>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</si>
  <si>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</si>
  <si>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</si>
  <si>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</si>
  <si>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</si>
  <si>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</si>
  <si>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</si>
  <si>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</si>
  <si>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</si>
  <si>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</si>
  <si>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</si>
  <si>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</si>
  <si>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</si>
  <si>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</si>
  <si>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</si>
  <si>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</si>
  <si>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</si>
  <si>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</si>
  <si>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</si>
  <si>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</si>
  <si>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</si>
  <si>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</si>
  <si>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</si>
  <si>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</si>
  <si>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</si>
  <si>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</si>
  <si>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</si>
  <si>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</si>
  <si>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</si>
  <si>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</si>
  <si>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</si>
  <si>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</si>
  <si>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</si>
  <si>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</si>
  <si>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</si>
  <si>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</si>
  <si>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</si>
  <si>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</si>
  <si>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</si>
  <si>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</si>
  <si>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</si>
  <si>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</si>
  <si>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</si>
  <si>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</si>
  <si>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</si>
  <si>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</si>
  <si>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</si>
  <si>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</si>
  <si>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</si>
  <si>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</si>
  <si>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</si>
  <si>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</si>
  <si>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</si>
  <si>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</si>
  <si>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</si>
  <si>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</si>
  <si>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</si>
  <si>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</si>
  <si>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</si>
  <si>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</si>
  <si>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</si>
  <si>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</si>
  <si>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</si>
  <si>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</si>
  <si>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</si>
  <si>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</si>
  <si>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</si>
  <si>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</si>
  <si>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</si>
  <si>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</si>
  <si>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</si>
  <si>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</si>
  <si>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</si>
  <si>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</si>
  <si>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</si>
  <si>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</si>
  <si>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</si>
  <si>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</si>
  <si>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</si>
  <si>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</si>
  <si>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</si>
  <si>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</si>
  <si>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</si>
  <si>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</si>
  <si>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</si>
  <si>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</si>
  <si>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</si>
  <si>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</si>
  <si>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</si>
  <si>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</si>
  <si>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</si>
  <si>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</si>
  <si>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</si>
  <si>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</si>
  <si>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</si>
  <si>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</si>
  <si>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</si>
  <si>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</si>
  <si>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</si>
  <si>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</si>
  <si>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</si>
  <si>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</si>
  <si>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</si>
  <si>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</si>
  <si>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</si>
  <si>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</si>
  <si>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</si>
  <si>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</si>
  <si>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</si>
  <si>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</si>
  <si>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</si>
  <si>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</si>
  <si>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</si>
  <si>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</si>
  <si>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</si>
  <si>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</si>
  <si>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</si>
  <si>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</si>
  <si>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</si>
  <si>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</si>
  <si>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</si>
  <si>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</si>
  <si>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</si>
  <si>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</si>
  <si>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</si>
  <si>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</si>
  <si>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</si>
  <si>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</si>
  <si>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</si>
  <si>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</si>
  <si>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</si>
  <si>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</si>
  <si>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</si>
  <si>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</si>
  <si>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</si>
  <si>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</si>
  <si>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</si>
  <si>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</si>
  <si>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</si>
  <si>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</si>
  <si>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</si>
  <si>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</si>
  <si>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</si>
  <si>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</si>
  <si>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</si>
  <si>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</si>
  <si>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</si>
  <si>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</si>
  <si>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</si>
  <si>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</si>
  <si>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</si>
  <si>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</si>
  <si>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</si>
  <si>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</si>
  <si>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</si>
  <si>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</si>
  <si>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</si>
  <si>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</si>
  <si>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</si>
  <si>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</si>
  <si>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</si>
  <si>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</si>
  <si>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</si>
  <si>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</si>
  <si>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</si>
  <si>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</si>
  <si>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</si>
  <si>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</si>
  <si>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</si>
  <si>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</si>
  <si>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</si>
  <si>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</si>
  <si>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</si>
  <si>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</si>
  <si>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</si>
  <si>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</si>
  <si>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</si>
  <si>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</si>
  <si>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</si>
  <si>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</si>
  <si>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</si>
  <si>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</si>
  <si>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</si>
  <si>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</si>
  <si>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</si>
  <si>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</si>
  <si>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</si>
  <si>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</si>
  <si>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</si>
  <si>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</si>
  <si>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</si>
  <si>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</si>
  <si>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</si>
  <si>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</si>
  <si>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</si>
  <si>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</si>
  <si>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</si>
  <si>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</si>
  <si>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</si>
  <si>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</si>
  <si>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</si>
  <si>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</si>
  <si>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</si>
  <si>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</si>
  <si>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</si>
  <si>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</si>
  <si>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</si>
  <si>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</si>
  <si>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</si>
  <si>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</si>
  <si>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</si>
  <si>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</si>
  <si>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</si>
  <si>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</si>
  <si>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</si>
  <si>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</si>
  <si>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</si>
  <si>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</si>
  <si>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</si>
  <si>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</si>
  <si>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</si>
  <si>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</si>
  <si>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</si>
  <si>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</si>
  <si>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</si>
  <si>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</si>
  <si>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</si>
  <si>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</si>
  <si>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</si>
  <si>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</si>
  <si>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</si>
  <si>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</si>
  <si>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</si>
  <si>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</si>
  <si>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</si>
  <si>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</si>
  <si>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</si>
  <si>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</si>
  <si>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</si>
  <si>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</si>
  <si>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</si>
  <si>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</si>
  <si>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</si>
  <si>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</si>
  <si>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</si>
  <si>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</si>
  <si>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</si>
  <si>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</si>
  <si>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</si>
  <si>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</si>
  <si>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</si>
  <si>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</si>
  <si>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</si>
  <si>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</si>
  <si>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</si>
  <si>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</si>
  <si>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</si>
  <si>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</si>
  <si>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</si>
  <si>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</si>
  <si>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</si>
  <si>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</si>
  <si>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</si>
  <si>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</si>
  <si>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</si>
  <si>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</si>
  <si>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</si>
  <si>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</si>
  <si>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</si>
  <si>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</si>
  <si>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</si>
  <si>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</si>
  <si>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</si>
  <si>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</si>
  <si>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</si>
  <si>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</si>
  <si>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</si>
  <si>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</si>
  <si>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</si>
  <si>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</si>
  <si>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</si>
  <si>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</si>
  <si>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</si>
  <si>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</si>
  <si>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</si>
  <si>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</si>
  <si>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</si>
  <si>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</si>
  <si>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</si>
  <si>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</si>
  <si>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</si>
  <si>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</si>
  <si>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</si>
  <si>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</si>
  <si>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</si>
  <si>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</si>
  <si>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</si>
  <si>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</si>
  <si>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</si>
  <si>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</si>
  <si>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</si>
  <si>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</si>
  <si>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</si>
  <si>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</si>
  <si>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</si>
  <si>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</si>
  <si>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</si>
  <si>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</si>
  <si>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</si>
  <si>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</si>
  <si>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</si>
  <si>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</si>
  <si>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</si>
  <si>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</si>
  <si>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</si>
  <si>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</si>
  <si>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</si>
  <si>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</si>
  <si>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</si>
  <si>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</si>
  <si>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</si>
  <si>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</si>
  <si>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</si>
  <si>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</si>
  <si>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</si>
  <si>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</si>
  <si>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</si>
  <si>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</si>
  <si>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</si>
  <si>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</si>
  <si>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</si>
  <si>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</si>
  <si>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</si>
  <si>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</si>
  <si>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</si>
  <si>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</si>
  <si>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</si>
  <si>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</si>
  <si>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</si>
  <si>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</si>
  <si>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</si>
  <si>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</si>
  <si>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</si>
  <si>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</si>
  <si>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</si>
  <si>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</si>
  <si>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</si>
  <si>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</si>
  <si>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</si>
  <si>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</si>
  <si>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</si>
  <si>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</si>
  <si>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</si>
  <si>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</si>
  <si>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</si>
  <si>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</si>
  <si>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</si>
  <si>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</si>
  <si>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</si>
  <si>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</si>
  <si>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</si>
  <si>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</si>
  <si>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</si>
  <si>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</si>
  <si>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</si>
  <si>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</si>
  <si>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</si>
  <si>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</si>
  <si>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</si>
  <si>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</si>
  <si>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</si>
  <si>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</si>
  <si>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</si>
  <si>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</si>
  <si>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</si>
  <si>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</si>
  <si>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</si>
  <si>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</si>
  <si>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</si>
  <si>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</si>
  <si>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</si>
  <si>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</si>
  <si>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</si>
  <si>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</si>
  <si>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</si>
  <si>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</si>
  <si>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</si>
  <si>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</si>
  <si>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</si>
  <si>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</si>
  <si>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</si>
  <si>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</si>
  <si>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</si>
  <si>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</si>
  <si>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</si>
  <si>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</si>
  <si>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</si>
  <si>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</si>
  <si>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</si>
  <si>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</si>
  <si>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</si>
  <si>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</si>
  <si>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</si>
  <si>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</si>
  <si>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</si>
  <si>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</si>
  <si>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</si>
  <si>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</si>
  <si>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</si>
  <si>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</si>
  <si>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</si>
  <si>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</si>
  <si>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</si>
  <si>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</si>
  <si>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</si>
  <si>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</si>
  <si>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</si>
  <si>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</si>
  <si>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</si>
  <si>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</si>
  <si>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</si>
  <si>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</si>
  <si>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</si>
  <si>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</si>
  <si>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</si>
  <si>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</si>
  <si>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</si>
  <si>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</si>
  <si>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</si>
  <si>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</si>
  <si>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</si>
  <si>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</si>
  <si>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</si>
  <si>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</si>
  <si>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</si>
  <si>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</si>
  <si>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</si>
  <si>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</si>
  <si>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</si>
  <si>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</si>
  <si>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</si>
  <si>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</si>
  <si>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</si>
  <si>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</si>
  <si>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</si>
  <si>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</si>
  <si>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</si>
  <si>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</si>
  <si>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</si>
  <si>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</si>
  <si>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</si>
  <si>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</si>
  <si>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</si>
  <si>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</si>
  <si>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</si>
  <si>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</si>
  <si>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</si>
  <si>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</si>
  <si>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</si>
  <si>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</si>
  <si>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</si>
  <si>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</si>
  <si>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</si>
  <si>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</si>
  <si>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</si>
  <si>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</si>
  <si>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</si>
  <si>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</si>
  <si>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</si>
  <si>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</si>
  <si>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</si>
  <si>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</si>
  <si>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</si>
  <si>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</si>
  <si>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</si>
  <si>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</si>
  <si>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</si>
  <si>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</si>
  <si>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</si>
  <si>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</si>
  <si>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</si>
  <si>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</si>
  <si>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</si>
  <si>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</si>
  <si>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</si>
  <si>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</si>
  <si>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</si>
  <si>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</si>
  <si>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</si>
  <si>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</si>
  <si>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</si>
  <si>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</si>
  <si>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</si>
  <si>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</si>
  <si>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</si>
  <si>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</si>
  <si>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</si>
  <si>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</si>
  <si>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</si>
  <si>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</si>
  <si>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</si>
  <si>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</si>
  <si>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</si>
  <si>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</si>
  <si>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</si>
  <si>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</si>
  <si>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</si>
  <si>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</si>
  <si>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</si>
  <si>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</si>
  <si>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</si>
  <si>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</si>
  <si>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</si>
  <si>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</si>
  <si>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</si>
  <si>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</si>
  <si>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</si>
  <si>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</si>
  <si>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</si>
  <si>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</si>
  <si>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</si>
  <si>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</si>
  <si>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</si>
  <si>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</si>
  <si>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</si>
  <si>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</si>
  <si>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</si>
  <si>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</si>
  <si>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</si>
  <si>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</si>
  <si>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</si>
  <si>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</si>
  <si>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</si>
  <si>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</si>
  <si>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</si>
  <si>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</si>
  <si>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</si>
  <si>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</si>
  <si>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</si>
  <si>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</si>
  <si>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</si>
  <si>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</si>
  <si>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</si>
  <si>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</si>
  <si>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</si>
  <si>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</si>
  <si>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</si>
  <si>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</si>
  <si>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</si>
  <si>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</si>
  <si>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</si>
  <si>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</si>
  <si>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</si>
  <si>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</si>
  <si>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</si>
  <si>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</si>
  <si>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</si>
  <si>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</si>
  <si>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</si>
  <si>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</si>
  <si>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</si>
  <si>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</si>
  <si>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</si>
  <si>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</si>
  <si>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</si>
  <si>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</si>
  <si>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</si>
  <si>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</si>
  <si>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</si>
  <si>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</si>
  <si>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</si>
  <si>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</si>
  <si>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</si>
  <si>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</si>
  <si>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</si>
  <si>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</si>
  <si>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</si>
  <si>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</si>
  <si>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</si>
  <si>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</si>
  <si>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</si>
  <si>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</si>
  <si>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</si>
  <si>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</si>
  <si>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</si>
  <si>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</si>
  <si>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</si>
  <si>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</si>
  <si>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</si>
  <si>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</si>
  <si>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</si>
  <si>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</si>
  <si>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</si>
  <si>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</si>
  <si>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</si>
  <si>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</si>
  <si>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</si>
  <si>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</si>
  <si>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</si>
  <si>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</si>
  <si>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</si>
  <si>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</si>
  <si>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</si>
  <si>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</si>
  <si>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</si>
  <si>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</si>
  <si>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</si>
  <si>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</si>
  <si>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</si>
  <si>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</si>
  <si>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</si>
  <si>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</si>
  <si>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</si>
  <si>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</si>
  <si>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</si>
  <si>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</si>
  <si>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</si>
  <si>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</si>
  <si>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</si>
  <si>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</si>
  <si>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</si>
  <si>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</si>
  <si>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</si>
  <si>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</si>
  <si>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</si>
  <si>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</si>
  <si>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</si>
  <si>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</si>
  <si>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</si>
  <si>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</si>
  <si>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</si>
  <si>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</si>
  <si>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</si>
  <si>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</si>
  <si>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</si>
  <si>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</si>
  <si>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</si>
  <si>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</si>
  <si>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</si>
  <si>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</si>
  <si>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</si>
  <si>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</si>
  <si>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</si>
  <si>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</si>
  <si>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</si>
  <si>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</si>
  <si>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</si>
  <si>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</si>
  <si>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</si>
  <si>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</si>
  <si>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</si>
  <si>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</si>
  <si>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</si>
  <si>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</si>
  <si>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</si>
  <si>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</si>
  <si>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</si>
  <si>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</si>
  <si>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</si>
  <si>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</si>
  <si>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</si>
  <si>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</si>
  <si>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</si>
  <si>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</si>
  <si>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</si>
  <si>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</si>
  <si>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</si>
  <si>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</si>
  <si>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</si>
  <si>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</si>
  <si>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</si>
  <si>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</si>
  <si>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</si>
  <si>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</si>
  <si>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</si>
  <si>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</si>
  <si>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</si>
  <si>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</si>
  <si>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</si>
  <si>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</si>
  <si>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</si>
  <si>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</si>
  <si>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</si>
  <si>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</si>
  <si>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</si>
  <si>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</si>
  <si>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</si>
  <si>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</si>
  <si>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</si>
  <si>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</si>
  <si>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</si>
  <si>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</si>
  <si>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</si>
  <si>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</si>
  <si>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</si>
  <si>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</si>
  <si>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</si>
  <si>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</si>
  <si>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</si>
  <si>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</si>
  <si>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</si>
  <si>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</si>
  <si>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</si>
  <si>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</si>
  <si>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</si>
  <si>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</si>
  <si>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</si>
  <si>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</si>
  <si>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</si>
  <si>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</si>
  <si>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</si>
  <si>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</si>
  <si>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</si>
  <si>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</si>
  <si>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</si>
  <si>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</si>
  <si>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</si>
  <si>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</si>
  <si>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</si>
  <si>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</si>
  <si>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</si>
  <si>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</si>
  <si>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</si>
  <si>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</si>
  <si>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</si>
  <si>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</si>
  <si>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</si>
  <si>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</si>
  <si>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</si>
  <si>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</si>
  <si>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</si>
  <si>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</si>
  <si>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</si>
  <si>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</si>
  <si>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</si>
  <si>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</si>
  <si>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</si>
  <si>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</si>
  <si>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</si>
  <si>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</si>
  <si>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</si>
  <si>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</si>
  <si>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</si>
  <si>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</si>
  <si>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</si>
  <si>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</si>
  <si>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</si>
  <si>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</si>
  <si>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</si>
  <si>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</si>
  <si>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</si>
  <si>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</si>
  <si>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</si>
  <si>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</si>
  <si>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</si>
  <si>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</si>
  <si>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</si>
  <si>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</si>
  <si>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</si>
  <si>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</si>
  <si>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</si>
  <si>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</si>
  <si>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</si>
  <si>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</si>
  <si>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</si>
  <si>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</si>
  <si>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</si>
  <si>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</si>
  <si>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</si>
  <si>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</si>
  <si>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</si>
  <si>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</si>
  <si>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</si>
  <si>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</si>
  <si>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</si>
  <si>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</si>
  <si>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</si>
  <si>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</si>
  <si>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</si>
  <si>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</si>
  <si>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</si>
  <si>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</si>
  <si>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</si>
  <si>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</si>
  <si>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</si>
  <si>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</si>
  <si>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</si>
  <si>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</si>
  <si>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</si>
  <si>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</si>
  <si>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</si>
  <si>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</si>
  <si>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</si>
  <si>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</si>
  <si>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</si>
  <si>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</si>
  <si>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</si>
  <si>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</si>
  <si>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</si>
  <si>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</si>
  <si>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</si>
  <si>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</si>
  <si>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</si>
  <si>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</si>
  <si>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</si>
  <si>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</si>
  <si>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</si>
  <si>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</si>
  <si>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</si>
  <si>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</si>
  <si>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</si>
  <si>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</si>
  <si>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</si>
  <si>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</si>
  <si>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</si>
  <si>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</si>
  <si>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</si>
  <si>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</si>
  <si>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</si>
  <si>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</si>
  <si>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</si>
  <si>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</si>
  <si>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</si>
  <si>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</si>
  <si>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</si>
  <si>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</si>
  <si>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</si>
  <si>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</si>
  <si>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</si>
  <si>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</si>
  <si>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</si>
  <si>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</si>
  <si>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</si>
  <si>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</si>
  <si>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</si>
  <si>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</si>
  <si>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</si>
  <si>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</si>
  <si>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</si>
  <si>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</si>
  <si>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</si>
  <si>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</si>
  <si>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</si>
  <si>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</si>
  <si>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</si>
  <si>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</si>
  <si>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</si>
  <si>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</si>
  <si>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</si>
  <si>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</si>
  <si>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</si>
  <si>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</si>
  <si>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</si>
  <si>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</si>
  <si>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</si>
  <si>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</si>
  <si>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</si>
  <si>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</si>
  <si>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</si>
  <si>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</si>
  <si>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</si>
  <si>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</si>
  <si>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</si>
  <si>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</si>
  <si>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</si>
  <si>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</si>
  <si>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</si>
  <si>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</si>
  <si>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</si>
  <si>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</si>
  <si>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</si>
  <si>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</si>
  <si>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</si>
  <si>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</si>
  <si>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</si>
  <si>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</si>
  <si>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</si>
  <si>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</si>
  <si>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</si>
  <si>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</si>
  <si>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</si>
  <si>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</si>
  <si>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</si>
  <si>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</si>
  <si>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</si>
  <si>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</si>
  <si>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</si>
  <si>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</si>
  <si>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</si>
  <si>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</si>
  <si>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</si>
  <si>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</si>
  <si>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</si>
  <si>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</si>
  <si>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</si>
  <si>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</si>
  <si>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</si>
  <si>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</si>
  <si>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</si>
  <si>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</si>
  <si>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</si>
  <si>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</si>
  <si>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</si>
  <si>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</si>
  <si>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</si>
  <si>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</si>
  <si>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</si>
  <si>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</si>
  <si>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</si>
  <si>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</si>
  <si>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</si>
  <si>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</si>
  <si>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</si>
  <si>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</si>
  <si>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</si>
  <si>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</si>
  <si>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</si>
  <si>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</si>
  <si>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</si>
  <si>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</si>
  <si>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</si>
  <si>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</si>
  <si>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</si>
  <si>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</si>
  <si>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</si>
  <si>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</si>
  <si>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</si>
  <si>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</si>
  <si>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</si>
  <si>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</si>
  <si>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</si>
  <si>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</si>
  <si>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</si>
  <si>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</si>
  <si>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</si>
  <si>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</si>
  <si>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</si>
  <si>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</si>
  <si>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</si>
  <si>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</si>
  <si>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</si>
  <si>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</si>
  <si>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</si>
  <si>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</si>
  <si>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</si>
  <si>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</si>
  <si>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</si>
  <si>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</si>
  <si>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</si>
  <si>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</si>
  <si>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</si>
  <si>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</si>
  <si>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</si>
  <si>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</si>
  <si>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</si>
  <si>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</si>
  <si>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</si>
  <si>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</si>
  <si>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</si>
  <si>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</si>
  <si>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</si>
  <si>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</si>
  <si>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</si>
  <si>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</si>
  <si>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</si>
  <si>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</si>
  <si>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</si>
  <si>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</si>
  <si>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</si>
  <si>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</si>
  <si>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</si>
  <si>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</si>
  <si>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</si>
  <si>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</si>
  <si>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</si>
  <si>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</si>
  <si>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</si>
  <si>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</si>
  <si>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</si>
  <si>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</si>
  <si>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</si>
  <si>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</si>
  <si>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</si>
  <si>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</si>
  <si>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</si>
  <si>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</si>
  <si>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</si>
  <si>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</si>
  <si>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</si>
  <si>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</si>
  <si>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</si>
  <si>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</si>
  <si>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</si>
  <si>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</si>
  <si>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</si>
  <si>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</si>
  <si>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</si>
  <si>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</si>
  <si>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</si>
  <si>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</si>
  <si>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</si>
  <si>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</si>
  <si>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</si>
  <si>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</si>
  <si>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</si>
  <si>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</si>
  <si>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</si>
  <si>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</si>
  <si>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</si>
  <si>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</si>
  <si>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</si>
  <si>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</si>
  <si>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</si>
  <si>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</si>
  <si>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</si>
  <si>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</si>
  <si>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</si>
  <si>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</si>
  <si>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</si>
  <si>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</si>
  <si>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</si>
  <si>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</si>
  <si>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</si>
  <si>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</si>
  <si>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</si>
  <si>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</si>
  <si>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</si>
  <si>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</si>
  <si>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</si>
  <si>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</si>
  <si>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</si>
  <si>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</si>
  <si>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</si>
  <si>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</si>
  <si>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</si>
  <si>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</si>
  <si>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</si>
  <si>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</si>
  <si>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</si>
  <si>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</si>
  <si>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</si>
  <si>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</si>
  <si>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</si>
  <si>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</si>
  <si>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</si>
  <si>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</si>
  <si>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</si>
  <si>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</si>
  <si>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</si>
  <si>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</si>
  <si>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</si>
  <si>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</si>
  <si>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</si>
  <si>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</si>
  <si>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</si>
  <si>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</si>
  <si>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</si>
  <si>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</si>
  <si>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</si>
  <si>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</si>
  <si>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</si>
  <si>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</si>
  <si>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</si>
  <si>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</si>
  <si>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</si>
  <si>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</si>
  <si>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</si>
  <si>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</si>
  <si>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</si>
  <si>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</si>
  <si>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</si>
  <si>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</si>
  <si>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</si>
  <si>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</si>
  <si>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</si>
  <si>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</si>
  <si>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</si>
  <si>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</si>
  <si>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</si>
  <si>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</si>
  <si>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</si>
  <si>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</si>
  <si>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</si>
  <si>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</si>
  <si>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</si>
  <si>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</si>
  <si>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</si>
  <si>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</si>
  <si>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</si>
  <si>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</si>
  <si>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</si>
  <si>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</si>
  <si>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</si>
  <si>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</si>
  <si>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</si>
  <si>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</si>
  <si>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</si>
  <si>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</si>
  <si>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</si>
  <si>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</si>
  <si>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</si>
  <si>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</si>
  <si>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</si>
  <si>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</si>
  <si>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</si>
  <si>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</si>
  <si>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</si>
  <si>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</si>
  <si>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</si>
  <si>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</si>
  <si>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</si>
  <si>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</si>
  <si>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</si>
  <si>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</si>
  <si>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</si>
  <si>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</si>
  <si>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</si>
  <si>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</si>
  <si>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</si>
  <si>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</si>
  <si>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</si>
  <si>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</si>
  <si>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</si>
  <si>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</si>
  <si>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</si>
  <si>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</si>
  <si>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</si>
  <si>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</si>
  <si>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</si>
  <si>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</si>
  <si>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</si>
  <si>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</si>
  <si>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</si>
  <si>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</si>
  <si>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</si>
  <si>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</si>
  <si>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</si>
  <si>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</si>
  <si>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</si>
  <si>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</si>
  <si>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</si>
  <si>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</si>
  <si>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</si>
  <si>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</si>
  <si>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</si>
  <si>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</si>
  <si>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</si>
  <si>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</si>
  <si>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</si>
  <si>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</si>
  <si>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</si>
  <si>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</si>
  <si>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</si>
  <si>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</si>
  <si>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</si>
  <si>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</si>
  <si>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</si>
  <si>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</si>
  <si>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</si>
  <si>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</si>
  <si>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</si>
  <si>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</si>
  <si>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</si>
  <si>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</si>
  <si>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</si>
  <si>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</si>
  <si>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</si>
  <si>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</si>
  <si>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</si>
  <si>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</si>
  <si>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</si>
  <si>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</si>
  <si>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</si>
  <si>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</si>
  <si>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</si>
  <si>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</si>
  <si>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</si>
  <si>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</si>
  <si>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</si>
  <si>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</si>
  <si>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</si>
  <si>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</si>
  <si>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</si>
  <si>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</si>
  <si>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</si>
  <si>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</si>
  <si>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</si>
  <si>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</si>
  <si>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</si>
  <si>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</si>
  <si>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</si>
  <si>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</si>
  <si>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</si>
  <si>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</si>
  <si>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</si>
  <si>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</si>
  <si>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</si>
  <si>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</si>
  <si>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</si>
  <si>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</si>
  <si>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</si>
  <si>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</si>
  <si>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</si>
  <si>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</si>
  <si>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</si>
  <si>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</si>
  <si>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</si>
  <si>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</si>
  <si>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</si>
  <si>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</si>
  <si>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</si>
  <si>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</si>
  <si>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</si>
  <si>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</si>
  <si>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</si>
  <si>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</si>
  <si>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</si>
  <si>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</si>
  <si>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</si>
  <si>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</si>
  <si>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</si>
  <si>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</si>
  <si>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</si>
  <si>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</si>
  <si>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</si>
  <si>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</si>
  <si>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</si>
  <si>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</si>
  <si>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</si>
  <si>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</si>
  <si>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</si>
  <si>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</si>
  <si>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</si>
  <si>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</si>
  <si>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</si>
  <si>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</si>
  <si>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</si>
  <si>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</si>
  <si>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</si>
  <si>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</si>
  <si>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</si>
  <si>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</si>
  <si>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</si>
  <si>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</si>
  <si>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</si>
  <si>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</si>
  <si>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</si>
  <si>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</si>
  <si>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</si>
  <si>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</si>
  <si>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</si>
  <si>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</si>
  <si>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</si>
  <si>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</si>
  <si>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</si>
  <si>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</si>
  <si>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</si>
  <si>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</si>
  <si>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</si>
  <si>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</si>
  <si>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</si>
  <si>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</si>
  <si>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</si>
  <si>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</si>
  <si>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</si>
  <si>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</si>
  <si>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</si>
  <si>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</si>
  <si>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</si>
  <si>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</si>
  <si>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</si>
  <si>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</si>
  <si>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</si>
  <si>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</si>
  <si>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</si>
  <si>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</si>
  <si>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</si>
  <si>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</si>
  <si>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</si>
  <si>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</si>
  <si>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</si>
  <si>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</si>
  <si>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</si>
  <si>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</si>
  <si>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</si>
  <si>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</si>
  <si>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</si>
  <si>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</si>
  <si>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</si>
  <si>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</si>
  <si>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</si>
  <si>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</si>
  <si>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</si>
  <si>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</si>
  <si>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</si>
  <si>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</si>
  <si>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</si>
  <si>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</si>
  <si>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</si>
  <si>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</si>
  <si>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</si>
  <si>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</si>
  <si>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</si>
  <si>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</si>
  <si>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</si>
  <si>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</si>
  <si>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</si>
  <si>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</si>
  <si>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</si>
  <si>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</si>
  <si>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</si>
  <si>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</si>
  <si>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</si>
  <si>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</si>
  <si>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</si>
  <si>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</si>
  <si>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</si>
  <si>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</si>
  <si>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</si>
  <si>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</si>
  <si>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</si>
  <si>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</si>
  <si>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</si>
  <si>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</si>
  <si>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</si>
  <si>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</si>
  <si>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</si>
  <si>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</si>
  <si>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</si>
  <si>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</si>
  <si>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</si>
  <si>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</si>
  <si>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</si>
  <si>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</si>
  <si>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</si>
  <si>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</si>
  <si>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</si>
  <si>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</si>
  <si>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</si>
  <si>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</si>
  <si>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</si>
  <si>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</si>
  <si>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</si>
  <si>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</si>
  <si>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</si>
  <si>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</si>
  <si>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</si>
  <si>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</si>
  <si>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</si>
  <si>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</si>
  <si>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</si>
  <si>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</si>
  <si>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</si>
  <si>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</si>
  <si>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</si>
  <si>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</si>
  <si>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</si>
  <si>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</si>
  <si>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</si>
  <si>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</si>
  <si>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</si>
  <si>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</si>
  <si>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</si>
  <si>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</si>
  <si>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</si>
  <si>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</si>
  <si>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</si>
  <si>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</si>
  <si>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</si>
  <si>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</si>
  <si>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</si>
  <si>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</si>
  <si>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</si>
  <si>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</si>
  <si>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</si>
  <si>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</si>
  <si>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</si>
  <si>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</si>
  <si>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</si>
  <si>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</si>
  <si>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</si>
  <si>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</si>
  <si>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</si>
  <si>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</si>
  <si>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</si>
  <si>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</si>
  <si>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</si>
  <si>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</si>
  <si>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</si>
  <si>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</si>
  <si>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</si>
  <si>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</si>
  <si>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</si>
  <si>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</si>
  <si>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</si>
  <si>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</si>
  <si>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</si>
  <si>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</si>
  <si>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</si>
  <si>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</si>
  <si>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</si>
  <si>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</si>
  <si>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</si>
  <si>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</si>
  <si>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</si>
  <si>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</si>
  <si>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</si>
  <si>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</si>
  <si>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</si>
  <si>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</si>
  <si>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</si>
  <si>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</si>
  <si>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</si>
  <si>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</si>
  <si>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</si>
  <si>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</si>
  <si>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</si>
  <si>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</si>
  <si>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</si>
  <si>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</si>
  <si>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</si>
  <si>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</si>
  <si>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</si>
  <si>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</si>
  <si>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</si>
  <si>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</si>
  <si>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</si>
  <si>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</si>
  <si>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</si>
  <si>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</si>
  <si>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</si>
  <si>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</si>
  <si>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</si>
  <si>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</si>
  <si>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</si>
  <si>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</si>
  <si>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</si>
  <si>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</si>
  <si>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</si>
  <si>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</si>
  <si>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</si>
  <si>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</si>
  <si>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</si>
  <si>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</si>
  <si>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</si>
  <si>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</si>
  <si>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</si>
  <si>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</si>
  <si>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</si>
  <si>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</si>
  <si>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</si>
  <si>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</si>
  <si>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</si>
  <si>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</si>
  <si>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</si>
  <si>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</si>
  <si>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</si>
  <si>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</si>
  <si>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</si>
  <si>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</si>
  <si>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</si>
  <si>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</si>
  <si>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</si>
  <si>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</si>
  <si>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</si>
  <si>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</si>
  <si>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</si>
  <si>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</si>
  <si>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</si>
  <si>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</si>
  <si>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</si>
  <si>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</si>
  <si>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</si>
  <si>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</si>
  <si>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</si>
  <si>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</si>
  <si>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</si>
  <si>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</si>
  <si>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</si>
  <si>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</si>
  <si>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</si>
  <si>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</si>
  <si>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</si>
  <si>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</si>
  <si>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</si>
  <si>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</si>
  <si>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</si>
  <si>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</si>
  <si>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</si>
  <si>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</si>
  <si>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</si>
  <si>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</si>
  <si>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</si>
  <si>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</si>
  <si>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</si>
  <si>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</si>
  <si>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</si>
  <si>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</si>
  <si>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</si>
  <si>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</si>
  <si>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</si>
  <si>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</si>
  <si>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</si>
  <si>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</si>
  <si>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</si>
  <si>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</si>
  <si>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</si>
  <si>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</si>
  <si>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</si>
  <si>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</si>
  <si>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</si>
  <si>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</si>
  <si>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</si>
  <si>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</si>
  <si>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</si>
  <si>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</si>
  <si>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</si>
  <si>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</si>
  <si>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</si>
  <si>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</si>
  <si>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</si>
  <si>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</si>
  <si>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</si>
  <si>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</si>
  <si>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</si>
  <si>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</si>
  <si>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</si>
  <si>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</si>
  <si>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</si>
  <si>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</si>
  <si>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</si>
  <si>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</si>
  <si>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</si>
  <si>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</si>
  <si>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</si>
  <si>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</si>
  <si>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</si>
  <si>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</si>
  <si>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</si>
  <si>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</si>
  <si>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</si>
  <si>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</si>
  <si>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</si>
  <si>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</si>
  <si>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</si>
  <si>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</si>
  <si>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</si>
  <si>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</si>
  <si>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</si>
  <si>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</si>
  <si>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</si>
  <si>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</si>
  <si>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</si>
  <si>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</si>
  <si>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</si>
  <si>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</si>
  <si>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</si>
  <si>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</si>
  <si>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</si>
  <si>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</si>
  <si>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</si>
  <si>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</si>
  <si>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</si>
  <si>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</si>
  <si>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</si>
  <si>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</si>
  <si>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</si>
  <si>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</si>
  <si>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</si>
  <si>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</si>
  <si>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</si>
  <si>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</si>
  <si>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</si>
  <si>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</si>
  <si>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</si>
  <si>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</si>
  <si>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</si>
  <si>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</si>
  <si>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</si>
  <si>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</si>
  <si>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</si>
  <si>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</si>
  <si>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</si>
  <si>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</si>
  <si>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</si>
  <si>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</si>
  <si>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</si>
  <si>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</si>
  <si>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</si>
  <si>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</si>
  <si>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</si>
  <si>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</si>
  <si>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</si>
  <si>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</si>
  <si>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</si>
  <si>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</si>
  <si>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</si>
  <si>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</si>
  <si>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</si>
  <si>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</si>
  <si>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</si>
  <si>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</si>
  <si>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</si>
  <si>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</si>
  <si>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</si>
  <si>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</si>
  <si>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</si>
  <si>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</si>
  <si>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</si>
  <si>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</si>
  <si>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</si>
  <si>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</si>
  <si>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</si>
  <si>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</si>
  <si>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</si>
  <si>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</si>
  <si>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</si>
  <si>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</si>
  <si>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</si>
  <si>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</si>
  <si>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</si>
  <si>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</si>
  <si>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</si>
  <si>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</si>
  <si>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</si>
  <si>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</si>
  <si>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</si>
  <si>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</si>
  <si>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</si>
  <si>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</si>
  <si>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</si>
  <si>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</si>
  <si>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</si>
  <si>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</si>
  <si>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</si>
  <si>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</si>
  <si>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</si>
  <si>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</si>
  <si>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</si>
  <si>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</si>
  <si>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</si>
  <si>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</si>
  <si>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</si>
  <si>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</si>
  <si>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</si>
  <si>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</si>
  <si>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</si>
  <si>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</si>
  <si>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</si>
  <si>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</si>
  <si>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</si>
  <si>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</si>
  <si>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</si>
  <si>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</si>
  <si>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</si>
  <si>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</si>
  <si>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</si>
  <si>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</si>
  <si>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</si>
  <si>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</si>
  <si>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</si>
  <si>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</si>
  <si>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</si>
  <si>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</si>
  <si>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</si>
  <si>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</si>
  <si>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</si>
  <si>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</si>
  <si>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</si>
  <si>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</si>
  <si>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</si>
  <si>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</si>
  <si>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</si>
  <si>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</si>
  <si>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</si>
  <si>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</si>
  <si>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</si>
  <si>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</si>
  <si>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</si>
  <si>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</si>
  <si>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</si>
  <si>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</si>
  <si>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</si>
  <si>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</si>
  <si>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</si>
  <si>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</si>
  <si>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</si>
  <si>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</si>
  <si>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</si>
  <si>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</si>
  <si>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</si>
  <si>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</si>
  <si>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</si>
  <si>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</si>
  <si>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</si>
  <si>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</si>
  <si>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</si>
  <si>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</si>
  <si>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</si>
  <si>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</si>
  <si>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</si>
  <si>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</si>
  <si>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</si>
  <si>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</si>
  <si>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</si>
  <si>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</si>
  <si>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</si>
  <si>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</si>
  <si>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</si>
  <si>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</si>
  <si>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</si>
  <si>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</si>
  <si>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</si>
  <si>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</si>
  <si>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</si>
  <si>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</si>
  <si>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</si>
  <si>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</si>
  <si>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</si>
  <si>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</si>
  <si>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</si>
  <si>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</si>
  <si>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</si>
  <si>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</si>
  <si>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</si>
  <si>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</si>
  <si>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</si>
  <si>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</si>
  <si>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</si>
  <si>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</si>
  <si>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</si>
  <si>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</si>
  <si>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</si>
  <si>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</si>
  <si>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</si>
  <si>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</si>
  <si>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</si>
  <si>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</si>
  <si>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</si>
  <si>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</si>
  <si>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</si>
  <si>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</si>
  <si>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</si>
  <si>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</si>
  <si>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</si>
  <si>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</si>
  <si>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</si>
  <si>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</si>
  <si>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</si>
  <si>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</si>
  <si>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</si>
  <si>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</si>
  <si>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</si>
  <si>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</si>
  <si>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</si>
  <si>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</si>
  <si>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</si>
  <si>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</si>
  <si>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</si>
  <si>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</si>
  <si>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</si>
  <si>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</si>
  <si>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</si>
  <si>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</si>
  <si>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</si>
  <si>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</si>
  <si>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</si>
  <si>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</si>
  <si>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</si>
  <si>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</si>
  <si>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</si>
  <si>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</si>
  <si>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</si>
  <si>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</si>
  <si>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</si>
  <si>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</si>
  <si>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</si>
  <si>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</si>
  <si>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</si>
  <si>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</si>
  <si>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</si>
  <si>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</si>
  <si>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</si>
  <si>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</si>
  <si>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</si>
  <si>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</si>
  <si>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</si>
  <si>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</si>
  <si>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</si>
  <si>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</si>
  <si>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</si>
  <si>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</si>
  <si>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</si>
  <si>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</si>
  <si>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</si>
  <si>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</si>
  <si>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</si>
  <si>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</si>
  <si>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</si>
  <si>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</si>
  <si>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</si>
  <si>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</si>
  <si>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</si>
  <si>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</si>
  <si>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</si>
  <si>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</si>
  <si>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</si>
  <si>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</si>
  <si>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</si>
  <si>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</si>
  <si>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</si>
  <si>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</si>
  <si>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</si>
  <si>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</si>
  <si>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</si>
  <si>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</si>
  <si>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</si>
  <si>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</si>
  <si>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</si>
  <si>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</si>
  <si>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</si>
  <si>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</si>
  <si>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</si>
  <si>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</si>
  <si>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</si>
  <si>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</si>
  <si>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</si>
  <si>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</si>
  <si>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</si>
  <si>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</si>
  <si>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</si>
  <si>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</si>
  <si>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</si>
  <si>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</si>
  <si>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</si>
  <si>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</si>
  <si>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</si>
  <si>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</si>
  <si>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</si>
  <si>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</si>
  <si>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</si>
  <si>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</si>
  <si>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</si>
  <si>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</si>
  <si>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</si>
  <si>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</si>
  <si>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</si>
  <si>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</si>
  <si>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</si>
  <si>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</si>
  <si>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</si>
  <si>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</si>
  <si>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</si>
  <si>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</si>
  <si>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</si>
  <si>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</si>
  <si>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</si>
  <si>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</si>
  <si>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</si>
  <si>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</si>
  <si>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</si>
  <si>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</si>
  <si>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</si>
  <si>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</si>
  <si>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</si>
  <si>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</si>
  <si>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</si>
  <si>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</si>
  <si>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</si>
  <si>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</si>
  <si>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</si>
  <si>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</si>
  <si>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</si>
  <si>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</si>
  <si>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</si>
  <si>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</si>
  <si>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</si>
  <si>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</si>
  <si>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</si>
  <si>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</si>
  <si>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</si>
  <si>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</si>
  <si>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</si>
  <si>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</si>
  <si>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</si>
  <si>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</si>
  <si>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</si>
  <si>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</si>
  <si>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</si>
  <si>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</si>
  <si>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</si>
  <si>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</si>
  <si>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</si>
  <si>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</si>
  <si>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</si>
  <si>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</si>
  <si>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</si>
  <si>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</si>
  <si>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</si>
  <si>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</si>
  <si>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</si>
  <si>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</si>
  <si>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</si>
  <si>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</si>
  <si>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</si>
  <si>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</si>
  <si>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</si>
  <si>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</si>
  <si>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</si>
  <si>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</si>
  <si>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</si>
  <si>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</si>
  <si>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</si>
  <si>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</si>
  <si>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</si>
  <si>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</si>
  <si>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</si>
  <si>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</si>
  <si>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</si>
  <si>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</si>
  <si>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</si>
  <si>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</si>
  <si>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</si>
  <si>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</si>
  <si>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</si>
  <si>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</si>
  <si>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</si>
  <si>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</si>
  <si>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</si>
  <si>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</si>
  <si>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</si>
  <si>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</si>
  <si>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</si>
  <si>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</si>
  <si>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</si>
  <si>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</si>
  <si>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</si>
  <si>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</si>
  <si>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</si>
  <si>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</si>
  <si>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</si>
  <si>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</si>
  <si>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</si>
  <si>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</si>
  <si>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</si>
  <si>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</si>
  <si>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</si>
  <si>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</si>
  <si>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</si>
  <si>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</si>
  <si>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</si>
  <si>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</si>
  <si>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</si>
  <si>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</si>
  <si>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</si>
  <si>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</si>
  <si>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</si>
  <si>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</si>
  <si>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</si>
  <si>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</si>
  <si>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</si>
  <si>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</si>
  <si>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</si>
  <si>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</si>
  <si>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</si>
  <si>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</si>
  <si>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</si>
  <si>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</si>
  <si>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</si>
  <si>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</si>
  <si>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</si>
  <si>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</si>
  <si>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</si>
  <si>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</si>
  <si>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</si>
  <si>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</si>
  <si>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</si>
  <si>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</si>
  <si>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</si>
  <si>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</si>
  <si>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</si>
  <si>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</si>
  <si>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</si>
  <si>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</si>
  <si>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</si>
  <si>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</si>
  <si>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</si>
  <si>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</si>
  <si>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</si>
  <si>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</si>
  <si>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</si>
  <si>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</si>
  <si>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</si>
  <si>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</si>
  <si>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</si>
  <si>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</si>
  <si>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</si>
  <si>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</si>
  <si>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</si>
  <si>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</si>
  <si>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</si>
  <si>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</si>
  <si>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</si>
  <si>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</si>
  <si>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</si>
  <si>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</si>
  <si>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</si>
  <si>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</si>
  <si>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</si>
  <si>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</si>
  <si>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</si>
  <si>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</si>
  <si>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</si>
  <si>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</si>
  <si>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</si>
  <si>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</si>
  <si>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</si>
  <si>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</si>
  <si>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</si>
  <si>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</si>
  <si>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</si>
  <si>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</si>
  <si>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</si>
  <si>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</si>
  <si>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</si>
  <si>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</si>
  <si>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</si>
  <si>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</si>
  <si>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</si>
  <si>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</si>
  <si>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</si>
  <si>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</si>
  <si>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</si>
  <si>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</si>
  <si>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</si>
  <si>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</si>
  <si>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</si>
  <si>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</si>
  <si>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</si>
  <si>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</si>
  <si>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</si>
  <si>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</si>
  <si>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</si>
  <si>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</si>
  <si>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</si>
  <si>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</si>
  <si>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</si>
  <si>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</si>
  <si>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</si>
  <si>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</si>
  <si>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</si>
  <si>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</si>
  <si>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</si>
  <si>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</si>
  <si>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</si>
  <si>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</si>
  <si>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</si>
  <si>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</si>
  <si>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</si>
  <si>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</si>
  <si>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</si>
  <si>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</si>
  <si>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</si>
  <si>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</si>
  <si>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</si>
  <si>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</si>
  <si>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</si>
  <si>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</si>
  <si>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</si>
  <si>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</si>
  <si>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</si>
  <si>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</si>
  <si>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</si>
  <si>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</si>
  <si>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</si>
  <si>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</si>
  <si>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</si>
  <si>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</si>
  <si>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</si>
  <si>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</si>
  <si>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</si>
  <si>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</si>
  <si>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</si>
  <si>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</si>
  <si>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</si>
  <si>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</si>
  <si>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</si>
  <si>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</si>
  <si>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</si>
  <si>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</si>
  <si>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</si>
  <si>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</si>
  <si>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</si>
  <si>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</si>
  <si>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</si>
  <si>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</si>
  <si>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</si>
  <si>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</si>
  <si>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</si>
  <si>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</si>
  <si>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</si>
  <si>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</si>
  <si>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</si>
  <si>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</si>
  <si>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</si>
  <si>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</si>
  <si>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</si>
  <si>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</si>
  <si>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</si>
  <si>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</si>
  <si>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</si>
  <si>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</si>
  <si>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</si>
  <si>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</si>
  <si>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</si>
  <si>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</si>
  <si>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</si>
  <si>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</si>
  <si>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</si>
  <si>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</si>
  <si>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</si>
  <si>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</si>
  <si>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</si>
  <si>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</si>
  <si>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</si>
  <si>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</si>
  <si>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</si>
  <si>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</si>
  <si>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</si>
  <si>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</si>
  <si>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</si>
  <si>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</si>
  <si>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</si>
  <si>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</si>
  <si>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</si>
  <si>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</si>
  <si>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</si>
  <si>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</si>
  <si>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</si>
  <si>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</si>
  <si>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</si>
  <si>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</si>
  <si>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</si>
  <si>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</si>
  <si>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</si>
  <si>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</si>
  <si>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</si>
  <si>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</si>
  <si>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</si>
  <si>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</si>
  <si>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</si>
  <si>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</si>
  <si>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</si>
  <si>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</si>
  <si>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</si>
  <si>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</si>
  <si>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</si>
  <si>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</si>
  <si>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</si>
  <si>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</si>
  <si>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</si>
  <si>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</si>
  <si>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</si>
  <si>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</si>
  <si>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</si>
  <si>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</si>
  <si>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</si>
  <si>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</si>
  <si>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</si>
  <si>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</si>
  <si>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</si>
  <si>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</si>
  <si>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</si>
  <si>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</si>
  <si>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</si>
  <si>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</si>
  <si>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</si>
  <si>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</si>
  <si>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</si>
  <si>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</si>
  <si>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</si>
  <si>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</si>
  <si>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</si>
  <si>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</si>
  <si>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</si>
  <si>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</si>
  <si>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</si>
  <si>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</si>
  <si>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</si>
  <si>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</si>
  <si>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</si>
  <si>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</si>
  <si>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</si>
  <si>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</si>
  <si>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</si>
  <si>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</si>
  <si>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</si>
  <si>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</si>
  <si>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</si>
  <si>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</si>
  <si>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</si>
  <si>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</si>
  <si>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</si>
  <si>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</si>
  <si>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</si>
  <si>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</si>
  <si>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</si>
  <si>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</si>
  <si>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</si>
  <si>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</si>
  <si>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</si>
  <si>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</si>
  <si>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</si>
  <si>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</si>
  <si>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</si>
  <si>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</si>
  <si>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</si>
  <si>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</si>
  <si>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</si>
  <si>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</si>
  <si>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</si>
  <si>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</si>
  <si>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</si>
  <si>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</si>
  <si>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</si>
  <si>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</si>
  <si>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</si>
  <si>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</si>
  <si>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</si>
  <si>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</si>
  <si>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</si>
  <si>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</si>
  <si>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</si>
  <si>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</si>
  <si>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</si>
  <si>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</si>
  <si>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</si>
  <si>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</si>
  <si>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</si>
  <si>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</si>
  <si>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</si>
  <si>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</si>
  <si>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</si>
  <si>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</si>
  <si>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</si>
  <si>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</si>
  <si>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</si>
  <si>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</si>
  <si>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</si>
  <si>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</si>
  <si>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</si>
  <si>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</si>
  <si>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</si>
  <si>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</si>
  <si>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</si>
  <si>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</si>
  <si>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</si>
  <si>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</si>
  <si>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</si>
  <si>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</si>
  <si>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</si>
  <si>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</si>
  <si>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</si>
  <si>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</si>
  <si>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</si>
  <si>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</si>
  <si>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</si>
  <si>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</si>
  <si>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</si>
  <si>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</si>
  <si>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</si>
  <si>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</si>
  <si>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</si>
  <si>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</si>
  <si>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</si>
  <si>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</si>
  <si>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</si>
  <si>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</si>
  <si>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</si>
  <si>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</si>
  <si>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</si>
  <si>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</si>
  <si>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</si>
  <si>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</si>
  <si>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</si>
  <si>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</si>
  <si>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</si>
  <si>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</si>
  <si>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</si>
  <si>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</si>
  <si>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</si>
  <si>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</si>
  <si>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</si>
  <si>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</si>
  <si>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</si>
  <si>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</si>
  <si>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</si>
  <si>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</si>
  <si>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</si>
  <si>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</si>
  <si>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</si>
  <si>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</si>
  <si>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</si>
  <si>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</si>
  <si>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</si>
  <si>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</si>
  <si>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</si>
  <si>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</si>
  <si>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</si>
  <si>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</si>
  <si>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</si>
  <si>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</si>
  <si>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</si>
  <si>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</si>
  <si>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</si>
  <si>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</si>
  <si>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</si>
  <si>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</si>
  <si>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</si>
  <si>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</si>
  <si>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</si>
  <si>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</si>
  <si>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</si>
  <si>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</si>
  <si>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</si>
  <si>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</si>
  <si>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</si>
  <si>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</si>
  <si>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</si>
  <si>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</si>
  <si>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</si>
  <si>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</si>
  <si>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</si>
  <si>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</si>
  <si>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</si>
  <si>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</si>
  <si>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</si>
  <si>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</si>
  <si>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</si>
  <si>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</si>
  <si>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</si>
  <si>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</si>
  <si>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</si>
  <si>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</si>
  <si>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</si>
  <si>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</si>
  <si>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</si>
  <si>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</si>
  <si>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</si>
  <si>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</si>
  <si>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</si>
  <si>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</si>
  <si>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</si>
  <si>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</si>
  <si>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</si>
  <si>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</si>
  <si>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</si>
  <si>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</si>
  <si>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</si>
  <si>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</si>
  <si>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</si>
  <si>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</si>
  <si>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</si>
  <si>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</si>
  <si>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</si>
  <si>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</si>
  <si>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</si>
  <si>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</si>
  <si>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</si>
  <si>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</si>
  <si>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</si>
  <si>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</si>
  <si>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</si>
  <si>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</si>
  <si>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</si>
  <si>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</si>
  <si>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</si>
  <si>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</si>
  <si>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</si>
  <si>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</si>
  <si>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</si>
  <si>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</si>
  <si>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</si>
  <si>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</si>
  <si>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</si>
  <si>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</si>
  <si>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</si>
  <si>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</si>
  <si>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</si>
  <si>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</si>
  <si>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</si>
  <si>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</si>
  <si>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</si>
  <si>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</si>
  <si>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</si>
  <si>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</si>
  <si>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</si>
  <si>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</si>
  <si>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</si>
  <si>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</si>
  <si>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</si>
  <si>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</si>
  <si>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</si>
  <si>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</si>
  <si>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</si>
  <si>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</si>
  <si>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</si>
  <si>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</si>
  <si>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</si>
  <si>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</si>
  <si>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</si>
  <si>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</si>
  <si>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</si>
  <si>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</si>
  <si>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</si>
  <si>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</si>
  <si>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</si>
  <si>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</si>
  <si>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</si>
  <si>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</si>
  <si>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</si>
  <si>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</si>
  <si>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</si>
  <si>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</si>
  <si>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</si>
  <si>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</si>
  <si>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</si>
  <si>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</si>
  <si>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</si>
  <si>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</si>
  <si>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</si>
  <si>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</si>
  <si>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</si>
  <si>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</si>
  <si>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</si>
  <si>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</si>
  <si>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</si>
  <si>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</si>
  <si>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</si>
  <si>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</si>
  <si>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</si>
  <si>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</si>
  <si>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</si>
  <si>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</si>
  <si>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</si>
  <si>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</si>
  <si>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</si>
  <si>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</si>
  <si>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</si>
  <si>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</si>
  <si>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</si>
  <si>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</si>
  <si>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</si>
  <si>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</si>
  <si>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</si>
  <si>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</si>
  <si>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</si>
  <si>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</si>
  <si>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</si>
  <si>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</si>
  <si>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</si>
  <si>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</si>
  <si>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</si>
  <si>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</si>
  <si>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</si>
  <si>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</si>
  <si>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</si>
  <si>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</si>
  <si>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</si>
  <si>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</si>
  <si>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</si>
  <si>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</si>
  <si>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</si>
  <si>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</si>
  <si>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</si>
  <si>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</si>
  <si>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</si>
  <si>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</si>
  <si>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</si>
  <si>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</si>
  <si>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</si>
  <si>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</si>
  <si>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</si>
  <si>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</si>
  <si>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</si>
  <si>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</si>
  <si>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</si>
  <si>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</si>
  <si>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</si>
  <si>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</si>
  <si>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</si>
  <si>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</si>
  <si>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</si>
  <si>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</si>
  <si>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</si>
  <si>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</si>
  <si>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</si>
  <si>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</si>
  <si>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</si>
  <si>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</si>
  <si>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</si>
  <si>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</si>
  <si>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</si>
  <si>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</si>
  <si>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</si>
  <si>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</si>
  <si>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</si>
  <si>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</si>
  <si>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</si>
  <si>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</si>
  <si>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</si>
  <si>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</si>
  <si>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</si>
  <si>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</si>
  <si>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</si>
  <si>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</si>
  <si>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</si>
  <si>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</si>
  <si>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</si>
  <si>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</si>
  <si>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</si>
  <si>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</si>
  <si>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</si>
  <si>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</si>
  <si>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</si>
  <si>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</si>
  <si>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</si>
  <si>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</si>
  <si>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</si>
  <si>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</si>
  <si>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</si>
  <si>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</si>
  <si>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</si>
  <si>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</si>
  <si>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</si>
  <si>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</si>
  <si>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</si>
  <si>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</si>
  <si>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</si>
  <si>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</si>
  <si>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</si>
  <si>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</si>
  <si>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</si>
  <si>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</si>
  <si>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</si>
  <si>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</si>
  <si>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</si>
  <si>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</si>
  <si>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</si>
  <si>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</si>
  <si>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</si>
  <si>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</si>
  <si>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</si>
  <si>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</si>
  <si>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</si>
  <si>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</si>
  <si>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</si>
  <si>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</si>
  <si>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</si>
  <si>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</si>
  <si>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</si>
  <si>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</si>
  <si>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</si>
  <si>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</si>
  <si>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</si>
  <si>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</si>
  <si>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</si>
  <si>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</si>
  <si>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</si>
  <si>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</si>
  <si>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</si>
  <si>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</si>
  <si>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</si>
  <si>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</si>
  <si>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</si>
  <si>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</si>
  <si>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</si>
  <si>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</si>
  <si>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</si>
  <si>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</si>
  <si>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</si>
  <si>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</si>
  <si>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</si>
  <si>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</si>
  <si>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</si>
  <si>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</si>
  <si>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</si>
  <si>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</si>
  <si>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</si>
  <si>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</si>
  <si>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</si>
  <si>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</si>
  <si>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</si>
  <si>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</si>
  <si>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</si>
  <si>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</si>
  <si>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</si>
  <si>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</si>
  <si>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</si>
  <si>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</si>
  <si>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</si>
  <si>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</si>
  <si>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</si>
  <si>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</si>
  <si>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</si>
  <si>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</si>
  <si>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</si>
  <si>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</si>
  <si>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</si>
  <si>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</si>
  <si>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</si>
  <si>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</si>
  <si>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</si>
  <si>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</si>
  <si>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</si>
  <si>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</si>
  <si>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</si>
  <si>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</si>
  <si>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</si>
  <si>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</si>
  <si>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</si>
  <si>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</si>
  <si>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</si>
  <si>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</si>
  <si>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</si>
  <si>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</si>
  <si>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</si>
  <si>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</si>
  <si>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</si>
  <si>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</si>
  <si>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</si>
  <si>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</si>
  <si>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</si>
  <si>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</si>
  <si>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</si>
  <si>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</si>
  <si>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</si>
  <si>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</si>
  <si>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</si>
  <si>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</si>
  <si>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</si>
  <si>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</si>
  <si>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</si>
  <si>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</si>
  <si>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</si>
  <si>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</si>
  <si>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</si>
  <si>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</si>
  <si>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</si>
  <si>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</si>
  <si>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</si>
  <si>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</si>
  <si>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</si>
  <si>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</si>
  <si>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</si>
  <si>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</si>
  <si>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</si>
  <si>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</si>
  <si>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</si>
  <si>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</si>
  <si>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</si>
  <si>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</si>
  <si>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</si>
  <si>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</si>
  <si>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</si>
  <si>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</si>
  <si>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</si>
  <si>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</si>
  <si>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</si>
  <si>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</si>
  <si>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</si>
  <si>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</si>
  <si>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</si>
  <si>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</si>
  <si>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</si>
  <si>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</si>
  <si>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</si>
  <si>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</si>
  <si>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</si>
  <si>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</si>
  <si>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</si>
  <si>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</si>
  <si>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</si>
  <si>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</si>
  <si>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</si>
  <si>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</si>
  <si>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</si>
  <si>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</si>
  <si>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</si>
  <si>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</si>
  <si>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</si>
  <si>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</si>
  <si>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</si>
  <si>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</si>
  <si>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</si>
  <si>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</si>
  <si>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</si>
  <si>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</si>
  <si>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</si>
  <si>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</si>
  <si>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</si>
  <si>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</si>
  <si>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</si>
  <si>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</si>
  <si>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</si>
  <si>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</si>
  <si>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</si>
  <si>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</si>
  <si>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</si>
  <si>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</si>
  <si>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</si>
  <si>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</si>
  <si>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</si>
  <si>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</si>
  <si>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</si>
  <si>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</si>
  <si>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</si>
  <si>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</si>
  <si>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</si>
  <si>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</si>
  <si>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</si>
  <si>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</si>
  <si>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</si>
  <si>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</si>
  <si>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</si>
  <si>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</si>
  <si>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</si>
  <si>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</si>
  <si>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</si>
  <si>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</si>
  <si>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</si>
  <si>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</si>
  <si>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</si>
  <si>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</si>
  <si>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</si>
  <si>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</si>
  <si>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</si>
  <si>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</si>
  <si>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</si>
  <si>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</si>
  <si>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</si>
  <si>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</si>
  <si>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</si>
  <si>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</si>
  <si>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</si>
  <si>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</si>
  <si>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</si>
  <si>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</si>
  <si>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</si>
  <si>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</si>
  <si>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</si>
  <si>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</si>
  <si>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</si>
  <si>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</si>
  <si>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</si>
  <si>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</si>
  <si>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</si>
  <si>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</si>
  <si>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</si>
  <si>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</si>
  <si>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</si>
  <si>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</si>
  <si>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</si>
  <si>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</si>
  <si>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</si>
  <si>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</si>
  <si>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</si>
  <si>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</si>
  <si>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</si>
  <si>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</si>
  <si>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</si>
  <si>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</si>
  <si>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</si>
  <si>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</si>
  <si>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</si>
  <si>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</si>
  <si>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</si>
  <si>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</si>
  <si>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</si>
  <si>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</si>
  <si>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</si>
  <si>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</si>
  <si>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</si>
  <si>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</si>
  <si>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</si>
  <si>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</si>
  <si>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</si>
  <si>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</si>
  <si>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</si>
  <si>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</si>
  <si>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</si>
  <si>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</si>
  <si>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</si>
  <si>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</si>
  <si>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</si>
  <si>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</si>
  <si>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</si>
  <si>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</si>
  <si>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</si>
  <si>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</si>
  <si>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</si>
  <si>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</si>
  <si>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</si>
  <si>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</si>
  <si>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</si>
  <si>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</si>
  <si>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</si>
  <si>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</si>
  <si>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</si>
  <si>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</si>
  <si>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</si>
  <si>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</si>
  <si>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</si>
  <si>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</si>
  <si>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</si>
  <si>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</si>
  <si>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</si>
  <si>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</si>
  <si>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</si>
  <si>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</si>
  <si>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</si>
  <si>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</si>
  <si>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</si>
  <si>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</si>
  <si>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</si>
  <si>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</si>
  <si>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</si>
  <si>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</si>
  <si>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</si>
  <si>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</si>
  <si>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</si>
  <si>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</si>
  <si>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</si>
  <si>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</si>
  <si>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</si>
  <si>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</si>
  <si>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</si>
  <si>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</si>
  <si>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</si>
  <si>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</si>
  <si>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</si>
  <si>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</si>
  <si>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</si>
  <si>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</si>
  <si>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</si>
  <si>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</si>
  <si>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</si>
  <si>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</si>
  <si>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</si>
  <si>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</si>
  <si>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</si>
  <si>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</si>
  <si>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</si>
  <si>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</si>
  <si>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</si>
  <si>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</si>
  <si>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</si>
  <si>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</si>
  <si>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</si>
  <si>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</si>
  <si>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</si>
  <si>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</si>
  <si>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</si>
  <si>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</si>
  <si>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</si>
  <si>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</si>
  <si>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</si>
  <si>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</si>
  <si>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</si>
  <si>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</si>
  <si>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</si>
  <si>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</si>
  <si>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</si>
  <si>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</si>
  <si>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</si>
  <si>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</si>
  <si>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</si>
  <si>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</si>
  <si>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</si>
  <si>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</si>
  <si>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</si>
  <si>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</si>
  <si>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</si>
  <si>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</si>
  <si>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</si>
  <si>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</si>
  <si>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</si>
  <si>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</si>
  <si>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</si>
  <si>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</si>
  <si>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</si>
  <si>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</si>
  <si>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</si>
  <si>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</si>
  <si>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</si>
  <si>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</si>
  <si>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</si>
  <si>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</si>
  <si>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</si>
  <si>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</si>
  <si>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</si>
  <si>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</si>
  <si>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</si>
  <si>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</si>
  <si>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</si>
  <si>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</si>
  <si>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</si>
  <si>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</si>
  <si>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</si>
  <si>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</si>
  <si>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</si>
  <si>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</si>
  <si>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</si>
  <si>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</si>
  <si>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</si>
  <si>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</si>
  <si>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</si>
  <si>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</si>
  <si>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</si>
  <si>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</si>
  <si>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</si>
  <si>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</si>
  <si>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</si>
  <si>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</si>
  <si>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</si>
  <si>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</si>
  <si>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</si>
  <si>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</si>
  <si>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</si>
  <si>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</si>
  <si>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</si>
  <si>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</si>
  <si>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</si>
  <si>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</si>
  <si>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</si>
  <si>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</si>
  <si>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</si>
  <si>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</si>
  <si>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</si>
  <si>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</si>
  <si>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</si>
  <si>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</si>
  <si>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</si>
  <si>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</si>
  <si>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</si>
  <si>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</si>
  <si>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</si>
  <si>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</si>
  <si>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</si>
  <si>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</si>
  <si>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</si>
  <si>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</si>
  <si>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</si>
  <si>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</si>
  <si>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</si>
  <si>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</si>
  <si>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</si>
  <si>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</si>
  <si>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</si>
  <si>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</si>
  <si>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</si>
  <si>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</si>
  <si>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</si>
  <si>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</si>
  <si>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</si>
  <si>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</si>
  <si>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</si>
  <si>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</si>
  <si>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</si>
  <si>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</si>
  <si>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</si>
  <si>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</si>
  <si>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</si>
  <si>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</si>
  <si>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</si>
  <si>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</si>
  <si>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</si>
  <si>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</si>
  <si>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</si>
  <si>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</si>
  <si>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</si>
  <si>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</si>
  <si>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</si>
  <si>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</si>
  <si>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</si>
  <si>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</si>
  <si>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</si>
  <si>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</si>
  <si>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</si>
  <si>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</si>
  <si>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</si>
  <si>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</si>
  <si>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</si>
  <si>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</si>
  <si>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</si>
  <si>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</si>
  <si>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</si>
  <si>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</si>
  <si>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</si>
  <si>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</si>
  <si>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</si>
  <si>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</si>
  <si>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</si>
  <si>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</si>
  <si>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</si>
  <si>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</si>
  <si>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</si>
  <si>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</si>
  <si>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</si>
  <si>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</si>
  <si>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</si>
  <si>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</si>
  <si>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</si>
  <si>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</si>
  <si>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</si>
  <si>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</si>
  <si>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</si>
  <si>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</si>
  <si>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</si>
  <si>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</si>
  <si>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</si>
  <si>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</si>
  <si>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</si>
  <si>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</si>
  <si>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</si>
  <si>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</si>
  <si>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</si>
  <si>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</si>
  <si>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</si>
  <si>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</si>
  <si>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</si>
  <si>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</si>
  <si>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</si>
  <si>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</si>
  <si>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</si>
  <si>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</si>
  <si>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</si>
  <si>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</si>
  <si>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</si>
  <si>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</si>
  <si>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</si>
  <si>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</si>
  <si>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</si>
  <si>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</si>
  <si>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</si>
  <si>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</si>
  <si>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</si>
  <si>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</si>
  <si>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</si>
  <si>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</si>
  <si>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</si>
  <si>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</si>
  <si>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</si>
  <si>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</si>
  <si>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</si>
  <si>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</si>
  <si>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</si>
  <si>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</si>
  <si>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</si>
  <si>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</si>
  <si>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</si>
  <si>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</si>
  <si>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</si>
  <si>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</si>
  <si>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</si>
  <si>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</si>
  <si>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</si>
  <si>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</si>
  <si>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</si>
  <si>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</si>
  <si>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</si>
  <si>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</si>
  <si>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</si>
  <si>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</si>
  <si>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</si>
  <si>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</si>
  <si>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</si>
  <si>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</si>
  <si>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</si>
  <si>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</si>
  <si>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</si>
  <si>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</si>
  <si>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</si>
  <si>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</si>
  <si>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</si>
  <si>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</si>
  <si>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</si>
  <si>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</si>
  <si>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</si>
  <si>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</si>
  <si>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</si>
  <si>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</si>
  <si>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</si>
  <si>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</si>
  <si>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</si>
  <si>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</si>
  <si>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</si>
  <si>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</si>
  <si>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</si>
  <si>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</si>
  <si>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</si>
  <si>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</si>
  <si>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</si>
  <si>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</si>
  <si>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</si>
  <si>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</si>
  <si>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</si>
  <si>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</si>
  <si>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</si>
  <si>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</si>
  <si>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</si>
  <si>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</si>
  <si>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</si>
  <si>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</si>
  <si>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</si>
  <si>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</si>
  <si>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</si>
  <si>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</si>
  <si>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</si>
  <si>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</si>
  <si>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</si>
  <si>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</si>
  <si>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</si>
  <si>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</si>
  <si>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</si>
  <si>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</si>
  <si>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</si>
  <si>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</si>
  <si>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</si>
  <si>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</si>
  <si>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</si>
  <si>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</si>
  <si>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</si>
  <si>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</si>
  <si>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</si>
  <si>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</si>
  <si>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</si>
  <si>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</si>
  <si>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</si>
  <si>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</si>
  <si>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</si>
  <si>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</si>
  <si>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</si>
  <si>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</si>
  <si>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</si>
  <si>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</si>
  <si>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</si>
  <si>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</si>
  <si>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</si>
  <si>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</si>
  <si>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</si>
  <si>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</si>
  <si>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</si>
  <si>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</si>
  <si>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</si>
  <si>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</si>
  <si>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</si>
  <si>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</si>
  <si>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</si>
  <si>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</si>
  <si>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</si>
  <si>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</si>
  <si>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</si>
  <si>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</si>
  <si>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</si>
  <si>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</si>
  <si>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</si>
  <si>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</si>
  <si>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</si>
  <si>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</si>
  <si>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</si>
  <si>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</si>
  <si>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</si>
  <si>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</si>
  <si>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</si>
  <si>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</si>
  <si>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</si>
  <si>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</si>
  <si>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</si>
  <si>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</si>
  <si>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</si>
  <si>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</si>
  <si>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</si>
  <si>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</si>
  <si>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</si>
  <si>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</si>
  <si>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</si>
  <si>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</si>
  <si>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</si>
  <si>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</si>
  <si>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</si>
  <si>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</si>
  <si>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</si>
  <si>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</si>
  <si>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</si>
  <si>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</si>
  <si>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</si>
  <si>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</si>
  <si>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</si>
  <si>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</si>
  <si>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</si>
  <si>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</si>
  <si>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</si>
  <si>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</si>
  <si>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</si>
  <si>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</si>
  <si>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</si>
  <si>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</si>
  <si>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</si>
  <si>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</si>
  <si>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</si>
  <si>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</si>
  <si>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</si>
  <si>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</si>
  <si>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</si>
  <si>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</si>
  <si>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</si>
  <si>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</si>
  <si>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</si>
  <si>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</si>
  <si>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</si>
  <si>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</si>
  <si>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</si>
  <si>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</si>
  <si>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</si>
  <si>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</si>
  <si>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</si>
  <si>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</si>
  <si>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</si>
  <si>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</si>
  <si>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</si>
  <si>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</si>
  <si>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</si>
  <si>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</si>
  <si>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</si>
  <si>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</si>
  <si>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</si>
  <si>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</si>
  <si>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</si>
  <si>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</si>
  <si>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</si>
  <si>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</si>
  <si>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</si>
  <si>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</si>
  <si>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</si>
  <si>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</si>
  <si>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</si>
  <si>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</si>
  <si>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</si>
  <si>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</si>
  <si>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</si>
  <si>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</si>
  <si>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</si>
  <si>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</si>
  <si>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</si>
  <si>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</si>
  <si>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</si>
  <si>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</si>
  <si>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</si>
  <si>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</si>
  <si>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</si>
  <si>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</si>
  <si>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</si>
  <si>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</si>
  <si>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</si>
  <si>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</si>
  <si>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</si>
  <si>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</si>
  <si>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</si>
  <si>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</si>
  <si>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</si>
  <si>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</si>
  <si>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</si>
  <si>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</si>
  <si>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</si>
  <si>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</si>
  <si>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</si>
  <si>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</si>
  <si>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</si>
  <si>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</si>
  <si>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</si>
  <si>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</si>
  <si>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</si>
  <si>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</si>
  <si>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</si>
  <si>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</si>
  <si>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</si>
  <si>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</si>
  <si>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</si>
  <si>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</si>
  <si>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</si>
  <si>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</si>
  <si>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</si>
  <si>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</si>
  <si>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</si>
  <si>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</si>
  <si>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</si>
  <si>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</si>
  <si>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</si>
  <si>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</si>
  <si>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</si>
  <si>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</si>
  <si>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</si>
  <si>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</si>
  <si>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</si>
  <si>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</si>
  <si>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</si>
  <si>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</si>
  <si>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</si>
  <si>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</si>
  <si>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</si>
  <si>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</si>
  <si>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</si>
  <si>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</si>
  <si>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</si>
  <si>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</si>
  <si>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</si>
  <si>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</si>
  <si>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</si>
  <si>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</si>
  <si>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</si>
  <si>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</si>
  <si>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</si>
  <si>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</si>
  <si>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</si>
  <si>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</si>
  <si>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</si>
  <si>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</si>
  <si>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</si>
  <si>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</si>
  <si>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</si>
  <si>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</si>
  <si>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</si>
  <si>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</si>
  <si>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</si>
  <si>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</si>
  <si>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</si>
  <si>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</si>
  <si>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</si>
  <si>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</si>
  <si>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</si>
  <si>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</si>
  <si>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</si>
  <si>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</si>
  <si>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</si>
  <si>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</si>
  <si>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</si>
  <si>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</si>
  <si>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</si>
  <si>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</si>
  <si>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</si>
  <si>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</si>
  <si>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</si>
  <si>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</si>
  <si>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</si>
  <si>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</si>
  <si>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</si>
  <si>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</si>
  <si>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</si>
  <si>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</si>
  <si>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</si>
  <si>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</si>
  <si>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</si>
  <si>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</si>
  <si>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</si>
  <si>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</si>
  <si>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</si>
  <si>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</si>
  <si>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</si>
  <si>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</si>
  <si>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</si>
  <si>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</si>
  <si>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</si>
  <si>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</si>
  <si>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</si>
  <si>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</si>
  <si>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</si>
  <si>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</si>
  <si>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</si>
  <si>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</si>
  <si>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</si>
  <si>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</si>
  <si>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</si>
  <si>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</si>
  <si>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</si>
  <si>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</si>
  <si>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</si>
  <si>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</si>
  <si>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</si>
  <si>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</si>
  <si>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</si>
  <si>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</si>
  <si>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</si>
  <si>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</si>
  <si>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</si>
  <si>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</si>
  <si>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</si>
  <si>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</si>
  <si>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</si>
  <si>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</si>
  <si>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</si>
  <si>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</si>
  <si>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</si>
  <si>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</si>
  <si>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</si>
  <si>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</si>
  <si>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</si>
  <si>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</si>
  <si>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</si>
  <si>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</si>
  <si>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</si>
  <si>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</si>
  <si>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</si>
  <si>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</si>
  <si>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</si>
  <si>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</si>
  <si>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</si>
  <si>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</si>
  <si>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</si>
  <si>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</si>
  <si>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</si>
  <si>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</si>
  <si>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</si>
  <si>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</si>
  <si>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</si>
  <si>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</si>
  <si>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</si>
  <si>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</si>
  <si>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</si>
  <si>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</si>
  <si>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</si>
  <si>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</si>
  <si>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</si>
  <si>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</si>
  <si>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</si>
  <si>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</si>
  <si>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</si>
  <si>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</si>
  <si>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</si>
  <si>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</si>
  <si>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</si>
  <si>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</si>
  <si>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</si>
  <si>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</si>
  <si>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</si>
  <si>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</si>
  <si>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</si>
  <si>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</si>
  <si>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</si>
  <si>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</si>
  <si>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</si>
  <si>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</si>
  <si>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</si>
  <si>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</si>
  <si>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</si>
  <si>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</si>
  <si>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</si>
  <si>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</si>
  <si>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</si>
  <si>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</si>
  <si>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</si>
  <si>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</si>
  <si>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</si>
  <si>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</si>
  <si>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</si>
  <si>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</si>
  <si>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</si>
  <si>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</si>
  <si>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</si>
  <si>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</si>
  <si>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</si>
  <si>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</si>
  <si>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</si>
  <si>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</si>
  <si>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</si>
  <si>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</si>
  <si>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</si>
  <si>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</si>
  <si>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</si>
  <si>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</si>
  <si>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</si>
  <si>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</si>
  <si>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</si>
  <si>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</si>
  <si>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</si>
  <si>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</si>
  <si>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</si>
  <si>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</si>
  <si>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</si>
  <si>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</si>
  <si>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</si>
  <si>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</si>
  <si>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</si>
  <si>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</si>
  <si>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</si>
  <si>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</si>
  <si>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</si>
  <si>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</si>
  <si>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</si>
  <si>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</si>
  <si>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</si>
  <si>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</si>
  <si>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</si>
  <si>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</si>
  <si>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</si>
  <si>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</si>
  <si>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</si>
  <si>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</si>
  <si>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</si>
  <si>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</si>
  <si>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</si>
  <si>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</si>
  <si>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</si>
  <si>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</si>
  <si>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</si>
  <si>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</si>
  <si>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</si>
  <si>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</si>
  <si>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</si>
  <si>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</si>
  <si>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</si>
  <si>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</si>
  <si>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</si>
  <si>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</si>
  <si>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</si>
  <si>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</si>
  <si>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</si>
  <si>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</si>
  <si>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</si>
  <si>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</si>
  <si>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</si>
  <si>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</si>
  <si>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</si>
  <si>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</si>
  <si>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</si>
  <si>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</si>
  <si>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</si>
  <si>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</si>
  <si>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</si>
  <si>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</si>
  <si>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</si>
  <si>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</si>
  <si>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</si>
  <si>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</si>
  <si>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</si>
  <si>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</si>
  <si>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</si>
  <si>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</si>
  <si>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</si>
  <si>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</si>
  <si>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</si>
  <si>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</si>
  <si>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</si>
  <si>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</si>
  <si>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</si>
  <si>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</si>
  <si>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</si>
  <si>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</si>
  <si>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</si>
  <si>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</si>
  <si>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</si>
  <si>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</si>
  <si>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</si>
  <si>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</si>
  <si>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</si>
  <si>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</si>
  <si>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</si>
  <si>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</si>
  <si>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</si>
  <si>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</si>
  <si>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</si>
  <si>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</si>
  <si>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</si>
  <si>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</si>
  <si>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</si>
  <si>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</si>
  <si>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</si>
  <si>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</si>
  <si>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</si>
  <si>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</si>
  <si>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</si>
  <si>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</si>
  <si>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</si>
  <si>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</si>
  <si>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</si>
  <si>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</si>
  <si>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</si>
  <si>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</si>
  <si>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</si>
  <si>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</si>
  <si>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</si>
  <si>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</si>
  <si>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</si>
  <si>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</si>
  <si>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</si>
  <si>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</si>
  <si>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</si>
  <si>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</si>
  <si>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</si>
  <si>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</si>
  <si>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</si>
  <si>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</si>
  <si>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</si>
  <si>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</si>
  <si>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</si>
  <si>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</si>
  <si>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</si>
  <si>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</si>
  <si>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</si>
  <si>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</si>
  <si>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</si>
  <si>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</si>
  <si>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</si>
  <si>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</si>
  <si>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</si>
  <si>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</si>
  <si>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</si>
  <si>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</si>
  <si>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</si>
  <si>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</si>
  <si>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</si>
  <si>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</si>
  <si>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</si>
  <si>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</si>
  <si>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</si>
  <si>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</si>
  <si>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</si>
  <si>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</si>
  <si>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</si>
  <si>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</si>
  <si>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</si>
  <si>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</si>
  <si>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</si>
  <si>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</si>
  <si>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</si>
  <si>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</si>
  <si>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</si>
  <si>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</si>
  <si>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</si>
  <si>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</si>
  <si>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</si>
  <si>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</si>
  <si>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</si>
  <si>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</si>
  <si>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</si>
  <si>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</si>
  <si>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</si>
  <si>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</si>
  <si>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</si>
  <si>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</si>
  <si>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</si>
  <si>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</si>
  <si>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</si>
  <si>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</si>
  <si>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</si>
  <si>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</si>
  <si>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</si>
  <si>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</si>
  <si>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</si>
  <si>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</si>
  <si>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</si>
  <si>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</si>
  <si>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</si>
  <si>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</si>
  <si>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</si>
  <si>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</si>
  <si>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</si>
  <si>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</si>
  <si>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</si>
  <si>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</si>
  <si>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</si>
  <si>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</si>
  <si>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</si>
  <si>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</si>
  <si>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</si>
  <si>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</si>
  <si>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</si>
  <si>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</si>
  <si>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</si>
  <si>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</si>
  <si>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</si>
  <si>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</si>
  <si>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</si>
  <si>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</si>
  <si>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</si>
  <si>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</si>
  <si>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</si>
  <si>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</si>
  <si>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</si>
  <si>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</si>
  <si>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</si>
  <si>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</si>
  <si>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</si>
  <si>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</si>
  <si>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</si>
  <si>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</si>
  <si>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</si>
  <si>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</si>
  <si>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</si>
  <si>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</si>
  <si>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</si>
  <si>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</si>
  <si>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</si>
  <si>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</si>
  <si>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</si>
  <si>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</si>
  <si>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</si>
  <si>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</si>
  <si>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</si>
  <si>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</si>
  <si>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</si>
  <si>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</si>
  <si>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</si>
  <si>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</si>
  <si>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</si>
  <si>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</si>
  <si>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</si>
  <si>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</si>
  <si>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</si>
  <si>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</si>
  <si>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</si>
  <si>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</si>
  <si>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</si>
  <si>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</si>
  <si>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</si>
  <si>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</si>
  <si>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</si>
  <si>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</si>
  <si>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</si>
  <si>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</si>
  <si>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</si>
  <si>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</si>
  <si>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</si>
  <si>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</si>
  <si>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</si>
  <si>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</si>
  <si>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</si>
  <si>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</si>
  <si>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</si>
  <si>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</si>
  <si>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</si>
  <si>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</si>
  <si>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</si>
  <si>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</si>
  <si>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</si>
  <si>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</si>
  <si>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</si>
  <si>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</si>
  <si>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</si>
  <si>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</si>
  <si>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</si>
  <si>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</si>
  <si>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</si>
  <si>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</si>
  <si>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</si>
  <si>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</si>
  <si>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</si>
  <si>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</si>
  <si>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</si>
  <si>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</si>
  <si>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</si>
  <si>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</si>
  <si>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</si>
  <si>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</si>
  <si>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</si>
  <si>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</si>
  <si>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</si>
  <si>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</si>
  <si>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</si>
  <si>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</si>
  <si>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</si>
  <si>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</si>
  <si>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</si>
  <si>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</si>
  <si>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</si>
  <si>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</si>
  <si>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</si>
  <si>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</si>
  <si>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</si>
  <si>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</si>
  <si>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</si>
  <si>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</si>
  <si>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</si>
  <si>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</si>
  <si>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</si>
  <si>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</si>
  <si>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</si>
  <si>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</si>
  <si>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</si>
  <si>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</si>
  <si>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</si>
  <si>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</si>
  <si>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</si>
  <si>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</si>
  <si>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</si>
  <si>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</si>
  <si>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</si>
  <si>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</si>
  <si>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</si>
  <si>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</si>
  <si>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</si>
  <si>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</si>
  <si>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</si>
  <si>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</si>
  <si>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</si>
  <si>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</si>
  <si>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</si>
  <si>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</si>
  <si>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</si>
  <si>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</si>
  <si>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</si>
  <si>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</si>
  <si>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</si>
  <si>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</si>
  <si>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</si>
  <si>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</si>
  <si>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</si>
  <si>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</si>
  <si>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</si>
  <si>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</si>
  <si>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</si>
  <si>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</si>
  <si>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</si>
  <si>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</si>
  <si>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</si>
  <si>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</si>
  <si>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</si>
  <si>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</si>
  <si>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</si>
  <si>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</si>
  <si>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</si>
  <si>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</si>
  <si>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</si>
  <si>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</si>
  <si>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</si>
  <si>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</si>
  <si>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</si>
  <si>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</si>
  <si>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</si>
  <si>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</si>
  <si>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</si>
  <si>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</si>
  <si>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</si>
  <si>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</si>
  <si>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</si>
  <si>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</si>
  <si>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</si>
  <si>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</si>
  <si>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</si>
  <si>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</si>
  <si>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</si>
  <si>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</si>
  <si>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</si>
  <si>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</si>
  <si>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</si>
  <si>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</si>
  <si>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</si>
  <si>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</si>
  <si>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</si>
  <si>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</si>
  <si>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</si>
  <si>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</si>
  <si>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</si>
  <si>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</si>
  <si>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</si>
  <si>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</si>
  <si>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</si>
  <si>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</si>
  <si>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</si>
  <si>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</si>
  <si>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</si>
  <si>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</si>
  <si>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</si>
  <si>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</si>
  <si>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</si>
  <si>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</si>
  <si>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</si>
  <si>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</si>
  <si>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</si>
  <si>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</si>
  <si>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</si>
  <si>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</si>
  <si>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</si>
  <si>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</si>
  <si>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</si>
  <si>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</si>
  <si>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</si>
  <si>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</si>
  <si>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</si>
  <si>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</si>
  <si>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</si>
  <si>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</si>
  <si>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</si>
  <si>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</si>
  <si>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</si>
  <si>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</si>
  <si>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</si>
  <si>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</si>
  <si>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</si>
  <si>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</si>
  <si>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</si>
  <si>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</si>
  <si>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</si>
  <si>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</si>
  <si>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</si>
  <si>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</si>
  <si>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</si>
  <si>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</si>
  <si>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</si>
  <si>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</si>
  <si>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</si>
  <si>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</si>
  <si>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</si>
  <si>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</si>
  <si>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</si>
  <si>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</si>
  <si>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</si>
  <si>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</si>
  <si>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</si>
  <si>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</si>
  <si>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</si>
  <si>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</si>
  <si>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</si>
  <si>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</si>
  <si>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</si>
  <si>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</si>
  <si>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</si>
  <si>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</si>
  <si>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</si>
  <si>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</si>
  <si>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</si>
  <si>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</si>
  <si>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</si>
  <si>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</si>
  <si>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</si>
  <si>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</si>
  <si>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</si>
  <si>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</si>
  <si>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</si>
  <si>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</si>
  <si>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</si>
  <si>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</si>
  <si>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</si>
  <si>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</si>
  <si>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</si>
  <si>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</si>
  <si>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</si>
  <si>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</si>
  <si>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</si>
  <si>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</si>
  <si>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</si>
  <si>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</si>
  <si>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</si>
  <si>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</si>
  <si>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</si>
  <si>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</si>
  <si>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</si>
  <si>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</si>
  <si>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</si>
  <si>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</si>
  <si>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</si>
  <si>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</si>
  <si>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</si>
  <si>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</si>
  <si>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</si>
  <si>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</si>
  <si>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</si>
  <si>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</si>
  <si>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</si>
  <si>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</si>
  <si>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</si>
  <si>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</si>
  <si>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</si>
  <si>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</si>
  <si>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</si>
  <si>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</si>
  <si>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</si>
  <si>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</si>
  <si>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</si>
  <si>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</si>
  <si>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</si>
  <si>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</si>
  <si>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</si>
  <si>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</si>
  <si>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</si>
  <si>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</si>
  <si>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</si>
  <si>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</si>
  <si>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</si>
  <si>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</si>
  <si>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</si>
  <si>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</si>
  <si>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</si>
  <si>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</si>
  <si>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</si>
  <si>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</si>
  <si>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</si>
  <si>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</si>
  <si>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</si>
  <si>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</si>
  <si>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</si>
  <si>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</si>
  <si>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</si>
  <si>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</si>
  <si>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</si>
  <si>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</si>
  <si>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</si>
  <si>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</si>
  <si>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</si>
  <si>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</si>
  <si>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</si>
  <si>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</si>
  <si>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</si>
  <si>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</si>
  <si>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</si>
  <si>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</si>
  <si>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</si>
  <si>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</si>
  <si>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</si>
  <si>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</si>
  <si>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</si>
  <si>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</si>
  <si>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</si>
  <si>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</si>
  <si>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</si>
  <si>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</si>
  <si>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</si>
  <si>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</si>
  <si>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</si>
  <si>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</si>
  <si>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</si>
  <si>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</si>
  <si>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</si>
  <si>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</si>
  <si>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</si>
  <si>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</si>
  <si>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</si>
  <si>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</si>
  <si>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</si>
  <si>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</si>
  <si>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</si>
  <si>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</si>
  <si>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</si>
  <si>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</si>
  <si>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</si>
  <si>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</si>
  <si>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</si>
  <si>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</si>
  <si>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</si>
  <si>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</si>
  <si>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</si>
  <si>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</si>
  <si>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</si>
  <si>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</si>
  <si>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</si>
  <si>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</si>
  <si>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</si>
  <si>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</si>
  <si>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</si>
  <si>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</si>
  <si>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</si>
  <si>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</si>
  <si>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</si>
  <si>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</si>
  <si>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</si>
  <si>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</si>
  <si>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</si>
  <si>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</si>
  <si>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</si>
  <si>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</si>
  <si>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</si>
  <si>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</si>
  <si>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</si>
  <si>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</si>
  <si>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</si>
  <si>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</si>
  <si>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</si>
  <si>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</si>
  <si>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</si>
  <si>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</si>
  <si>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</si>
  <si>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</si>
  <si>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</si>
  <si>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</si>
  <si>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</si>
  <si>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</si>
  <si>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</si>
  <si>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</si>
  <si>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</si>
  <si>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</si>
  <si>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</si>
  <si>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</si>
  <si>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</si>
  <si>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</si>
  <si>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</si>
  <si>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</si>
  <si>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</si>
  <si>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</si>
  <si>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</si>
  <si>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</si>
  <si>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</si>
  <si>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</si>
  <si>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</si>
  <si>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</si>
  <si>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</si>
  <si>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</si>
  <si>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</si>
  <si>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</si>
  <si>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</si>
  <si>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</si>
  <si>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</si>
  <si>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</si>
  <si>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</si>
  <si>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</si>
  <si>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</si>
  <si>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</si>
  <si>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</si>
  <si>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</si>
  <si>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</si>
  <si>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</si>
  <si>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</si>
  <si>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</si>
  <si>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</si>
  <si>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</si>
  <si>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</si>
  <si>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</si>
  <si>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</si>
  <si>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</si>
  <si>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</si>
  <si>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</si>
  <si>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</si>
  <si>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</si>
  <si>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</si>
  <si>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</si>
  <si>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</si>
  <si>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</si>
  <si>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</si>
  <si>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</si>
  <si>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</si>
  <si>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</si>
  <si>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</si>
  <si>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</si>
  <si>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</si>
  <si>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</si>
  <si>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</si>
  <si>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</si>
  <si>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</si>
  <si>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</si>
  <si>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</si>
  <si>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</si>
  <si>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</si>
  <si>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</si>
  <si>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</si>
  <si>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</si>
  <si>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</si>
  <si>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</si>
  <si>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</si>
  <si>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</si>
  <si>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</si>
  <si>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</si>
  <si>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</si>
  <si>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</si>
  <si>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</si>
  <si>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</si>
  <si>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</si>
  <si>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</si>
  <si>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</si>
  <si>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</si>
  <si>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</si>
  <si>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</si>
  <si>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</si>
  <si>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</si>
  <si>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</si>
  <si>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</si>
  <si>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</si>
  <si>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</si>
  <si>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</si>
  <si>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</si>
  <si>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</si>
  <si>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</si>
  <si>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</si>
  <si>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</si>
  <si>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</si>
  <si>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</si>
  <si>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</si>
  <si>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</si>
  <si>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</si>
  <si>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</si>
  <si>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</si>
  <si>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</si>
  <si>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</si>
  <si>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</si>
  <si>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</si>
  <si>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</si>
  <si>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</si>
  <si>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</si>
  <si>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</si>
  <si>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</si>
  <si>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</si>
  <si>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</si>
  <si>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</si>
  <si>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</si>
  <si>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</si>
  <si>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</si>
  <si>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</si>
  <si>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</si>
  <si>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</si>
  <si>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</si>
  <si>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</si>
  <si>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</si>
  <si>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</si>
  <si>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</si>
  <si>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</si>
  <si>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</si>
  <si>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</si>
  <si>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</si>
  <si>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</si>
  <si>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</si>
  <si>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</si>
  <si>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</si>
  <si>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</si>
  <si>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</si>
  <si>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</si>
  <si>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</si>
  <si>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</si>
  <si>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</si>
  <si>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</si>
  <si>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</si>
  <si>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</si>
  <si>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</si>
  <si>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</si>
  <si>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</si>
  <si>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</si>
  <si>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</si>
  <si>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</si>
  <si>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</si>
  <si>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</si>
  <si>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</si>
  <si>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</si>
  <si>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</si>
  <si>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</si>
  <si>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</si>
  <si>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</si>
  <si>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</si>
  <si>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</si>
  <si>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</si>
  <si>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</si>
  <si>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</si>
  <si>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</si>
  <si>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</si>
  <si>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</si>
  <si>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</si>
  <si>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</si>
  <si>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</si>
  <si>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</si>
  <si>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</si>
  <si>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</si>
  <si>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</si>
  <si>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</si>
  <si>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</si>
  <si>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</si>
  <si>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</si>
  <si>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</si>
  <si>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</si>
  <si>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</si>
  <si>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</si>
  <si>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</si>
  <si>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</si>
  <si>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</si>
  <si>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</si>
  <si>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</si>
  <si>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</si>
  <si>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</si>
  <si>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</si>
  <si>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</si>
  <si>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</si>
  <si>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</si>
  <si>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</si>
  <si>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</si>
  <si>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</si>
  <si>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</si>
  <si>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</si>
  <si>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</si>
  <si>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</si>
  <si>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</si>
  <si>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</si>
  <si>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</si>
  <si>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</si>
  <si>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</si>
  <si>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</si>
  <si>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</si>
  <si>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</si>
  <si>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</si>
  <si>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</si>
  <si>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</si>
  <si>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</si>
  <si>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</si>
  <si>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</si>
  <si>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</si>
  <si>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</si>
  <si>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</si>
  <si>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</si>
  <si>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</si>
  <si>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</si>
  <si>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</si>
  <si>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</si>
  <si>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</si>
  <si>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</si>
  <si>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</si>
  <si>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</si>
  <si>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</si>
  <si>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</si>
  <si>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</si>
  <si>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</si>
  <si>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</si>
  <si>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</si>
  <si>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</si>
  <si>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</si>
  <si>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</si>
  <si>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</si>
  <si>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</si>
  <si>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</si>
  <si>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</si>
  <si>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</si>
  <si>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</si>
  <si>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</si>
  <si>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</si>
  <si>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</si>
  <si>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</si>
  <si>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</si>
  <si>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</si>
  <si>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</si>
  <si>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</si>
  <si>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</si>
  <si>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</si>
  <si>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</si>
  <si>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</si>
  <si>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</si>
  <si>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</si>
  <si>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</si>
  <si>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</si>
  <si>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</si>
  <si>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</si>
  <si>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</si>
  <si>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</si>
  <si>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</si>
  <si>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</si>
  <si>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</si>
  <si>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</si>
  <si>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</si>
  <si>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</si>
  <si>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</si>
  <si>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</si>
  <si>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</si>
  <si>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</si>
  <si>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</si>
  <si>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</si>
  <si>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</si>
  <si>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</si>
  <si>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</si>
  <si>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</si>
  <si>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</si>
  <si>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</si>
  <si>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</si>
  <si>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</si>
  <si>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</si>
  <si>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</si>
  <si>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</si>
  <si>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</si>
  <si>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</si>
  <si>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</si>
  <si>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</si>
  <si>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</si>
  <si>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</si>
  <si>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</si>
  <si>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</si>
  <si>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</si>
  <si>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</si>
  <si>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</si>
  <si>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</si>
  <si>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</si>
  <si>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</si>
  <si>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</si>
  <si>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</si>
  <si>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</si>
  <si>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</si>
  <si>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</si>
  <si>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</si>
  <si>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</si>
  <si>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</si>
  <si>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</si>
  <si>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</si>
  <si>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</si>
  <si>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</si>
  <si>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</si>
  <si>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</si>
  <si>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</si>
  <si>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</si>
  <si>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</si>
  <si>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</si>
  <si>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</si>
  <si>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</si>
  <si>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</si>
  <si>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</si>
  <si>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</si>
  <si>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</si>
  <si>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</si>
  <si>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</si>
  <si>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</si>
  <si>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</si>
  <si>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</si>
  <si>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</si>
  <si>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</si>
  <si>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</si>
  <si>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</si>
  <si>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</si>
  <si>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</si>
  <si>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</si>
  <si>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</si>
  <si>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</si>
  <si>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</si>
  <si>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</si>
  <si>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</si>
  <si>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</si>
  <si>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</si>
  <si>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</si>
  <si>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</si>
  <si>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</si>
  <si>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</si>
  <si>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</si>
  <si>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</si>
  <si>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</si>
  <si>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</si>
  <si>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</si>
  <si>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</si>
  <si>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</si>
  <si>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</si>
  <si>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</si>
  <si>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</si>
  <si>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</si>
  <si>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</si>
  <si>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</si>
  <si>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</si>
  <si>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</si>
  <si>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</si>
  <si>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</si>
  <si>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</si>
  <si>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</si>
  <si>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</si>
  <si>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</si>
  <si>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</si>
  <si>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</si>
  <si>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</si>
  <si>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</si>
  <si>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</si>
  <si>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</si>
  <si>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</si>
  <si>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</si>
  <si>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</si>
  <si>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</si>
  <si>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</si>
  <si>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</si>
  <si>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</si>
  <si>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</si>
  <si>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</si>
  <si>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</si>
  <si>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</si>
  <si>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</si>
  <si>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</si>
  <si>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</si>
  <si>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</si>
  <si>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</si>
  <si>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</si>
  <si>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</si>
  <si>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</si>
  <si>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</si>
  <si>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</si>
  <si>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</si>
  <si>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</si>
  <si>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</si>
  <si>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</si>
  <si>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</si>
  <si>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</si>
  <si>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</si>
  <si>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</si>
  <si>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</si>
  <si>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</si>
  <si>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</si>
  <si>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</si>
  <si>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</si>
  <si>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</si>
  <si>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</si>
  <si>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</si>
  <si>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</si>
  <si>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</si>
  <si>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</si>
  <si>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</si>
  <si>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</si>
  <si>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</si>
  <si>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</si>
  <si>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</si>
  <si>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</si>
  <si>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</si>
  <si>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</si>
  <si>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</si>
  <si>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</si>
  <si>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</si>
  <si>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</si>
  <si>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</si>
  <si>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</si>
  <si>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</si>
  <si>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</si>
  <si>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</si>
  <si>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</si>
  <si>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</si>
  <si>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</si>
  <si>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</si>
  <si>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</si>
  <si>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</si>
  <si>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</si>
  <si>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</si>
  <si>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</si>
  <si>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</si>
  <si>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</si>
  <si>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</si>
  <si>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</si>
  <si>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</si>
  <si>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</si>
  <si>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</si>
  <si>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</si>
  <si>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</si>
  <si>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</si>
  <si>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</si>
  <si>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</si>
  <si>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</si>
  <si>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</si>
  <si>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</si>
  <si>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</si>
  <si>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</si>
  <si>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</si>
  <si>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</si>
  <si>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</si>
  <si>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</si>
  <si>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</si>
  <si>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</si>
  <si>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</si>
  <si>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</si>
  <si>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</si>
  <si>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</si>
  <si>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</si>
  <si>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</si>
  <si>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</si>
  <si>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</si>
  <si>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</si>
  <si>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</si>
  <si>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</si>
  <si>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</si>
  <si>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</si>
  <si>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</si>
  <si>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</si>
  <si>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</si>
  <si>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</si>
  <si>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</si>
  <si>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</si>
  <si>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</si>
  <si>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</si>
  <si>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</si>
  <si>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</si>
  <si>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</si>
  <si>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</si>
  <si>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</si>
  <si>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</si>
  <si>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</si>
  <si>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</si>
  <si>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</si>
  <si>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</si>
  <si>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</si>
  <si>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</si>
  <si>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</si>
  <si>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</si>
  <si>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</si>
  <si>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</si>
  <si>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</si>
  <si>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</si>
  <si>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</si>
  <si>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</si>
  <si>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</si>
  <si>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</si>
  <si>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</si>
  <si>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</si>
  <si>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</si>
  <si>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</si>
  <si>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</si>
  <si>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</si>
  <si>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</si>
  <si>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</si>
  <si>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</si>
  <si>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</si>
  <si>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</si>
  <si>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</si>
  <si>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</si>
  <si>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</si>
  <si>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</si>
  <si>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</si>
  <si>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</si>
  <si>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</si>
  <si>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</si>
  <si>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</si>
  <si>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</si>
  <si>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</si>
  <si>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</si>
  <si>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</si>
  <si>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</si>
  <si>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</si>
  <si>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</si>
  <si>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</si>
  <si>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</si>
  <si>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</si>
  <si>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</si>
  <si>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</si>
  <si>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</si>
  <si>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</si>
  <si>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</si>
  <si>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</si>
  <si>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</si>
  <si>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</si>
  <si>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</si>
  <si>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</si>
  <si>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</si>
  <si>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</si>
  <si>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</si>
  <si>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</si>
  <si>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</si>
  <si>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</si>
  <si>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</si>
  <si>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</si>
  <si>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</si>
  <si>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</si>
  <si>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</si>
  <si>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</si>
  <si>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</si>
  <si>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</si>
  <si>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</si>
  <si>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</si>
  <si>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</si>
  <si>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</si>
  <si>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</si>
  <si>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</si>
  <si>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</si>
  <si>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</si>
  <si>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</si>
  <si>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</si>
  <si>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</si>
  <si>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</si>
  <si>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</si>
  <si>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</si>
  <si>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</si>
  <si>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</si>
  <si>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</si>
  <si>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</si>
  <si>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</si>
  <si>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</si>
  <si>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</si>
  <si>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</si>
  <si>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</si>
  <si>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</si>
  <si>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</si>
  <si>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</si>
  <si>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</si>
  <si>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</si>
  <si>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</si>
  <si>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</si>
  <si>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</si>
  <si>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</si>
  <si>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</si>
  <si>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</si>
  <si>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</si>
  <si>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</si>
  <si>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</si>
  <si>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</si>
  <si>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</si>
  <si>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</si>
  <si>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</si>
  <si>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</si>
  <si>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</si>
  <si>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</si>
  <si>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</si>
  <si>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</si>
  <si>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</si>
  <si>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</si>
  <si>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</si>
  <si>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</si>
  <si>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</si>
  <si>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</si>
  <si>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</si>
  <si>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</si>
  <si>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</si>
  <si>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</si>
  <si>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</si>
  <si>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</si>
  <si>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</si>
  <si>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</si>
  <si>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</si>
  <si>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</si>
  <si>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</si>
  <si>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</si>
  <si>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</si>
  <si>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</si>
  <si>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</si>
  <si>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</si>
  <si>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</si>
  <si>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</si>
  <si>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</si>
  <si>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</si>
  <si>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</si>
  <si>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</si>
  <si>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</si>
  <si>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</si>
  <si>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</si>
  <si>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</si>
  <si>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</si>
  <si>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</si>
  <si>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</si>
  <si>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</si>
  <si>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</si>
  <si>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</si>
  <si>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</si>
  <si>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</si>
  <si>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</si>
  <si>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</si>
  <si>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</si>
  <si>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</si>
  <si>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</si>
  <si>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</si>
  <si>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</si>
  <si>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</si>
  <si>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</si>
  <si>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</si>
  <si>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</si>
  <si>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</si>
  <si>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</si>
  <si>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</si>
  <si>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</si>
  <si>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</si>
  <si>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</si>
  <si>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</si>
  <si>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</si>
  <si>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</si>
  <si>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</si>
  <si>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</si>
  <si>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</si>
  <si>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</si>
  <si>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</si>
  <si>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</si>
  <si>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</si>
  <si>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</si>
  <si>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</si>
  <si>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</si>
  <si>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</si>
  <si>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</si>
  <si>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</si>
  <si>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</si>
  <si>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</si>
  <si>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</si>
  <si>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</si>
  <si>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</si>
  <si>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</si>
  <si>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</si>
  <si>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</si>
  <si>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</si>
  <si>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</si>
  <si>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</si>
  <si>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</si>
  <si>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</si>
  <si>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</si>
  <si>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</si>
  <si>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</si>
  <si>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</si>
  <si>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</si>
  <si>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</si>
  <si>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</si>
  <si>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</si>
  <si>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</si>
  <si>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</si>
  <si>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</si>
  <si>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</si>
  <si>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</si>
  <si>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</si>
  <si>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</si>
  <si>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</si>
  <si>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</si>
  <si>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</si>
  <si>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</si>
  <si>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</si>
  <si>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</si>
  <si>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</si>
  <si>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</si>
  <si>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</si>
  <si>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</si>
  <si>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</si>
  <si>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</si>
  <si>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</si>
  <si>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</si>
  <si>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</si>
  <si>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</si>
  <si>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</si>
  <si>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</si>
  <si>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</si>
  <si>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</si>
  <si>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</si>
  <si>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</si>
  <si>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</si>
  <si>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</si>
  <si>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</si>
  <si>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</si>
  <si>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</si>
  <si>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</si>
  <si>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</si>
  <si>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</si>
  <si>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</si>
  <si>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</si>
  <si>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</si>
  <si>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</si>
  <si>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</si>
  <si>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</si>
  <si>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</si>
  <si>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</si>
  <si>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</si>
  <si>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</si>
  <si>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</si>
  <si>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</si>
  <si>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</si>
  <si>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</si>
  <si>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</si>
  <si>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</si>
  <si>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</si>
  <si>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</si>
  <si>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</si>
  <si>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</si>
  <si>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</si>
  <si>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</si>
  <si>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</si>
  <si>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</si>
  <si>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</si>
  <si>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</si>
  <si>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</si>
  <si>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</si>
  <si>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</si>
  <si>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</si>
  <si>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</si>
  <si>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</si>
  <si>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</si>
  <si>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</si>
  <si>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</si>
  <si>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</si>
  <si>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</si>
  <si>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</si>
  <si>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</si>
  <si>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</si>
  <si>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</si>
  <si>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</si>
  <si>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</si>
  <si>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</si>
  <si>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</si>
  <si>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</si>
  <si>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</si>
  <si>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</si>
  <si>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</si>
  <si>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</si>
  <si>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</si>
  <si>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</si>
  <si>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</si>
  <si>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</si>
  <si>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</si>
  <si>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</si>
  <si>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</si>
  <si>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</si>
  <si>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</si>
  <si>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</si>
  <si>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</si>
  <si>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</si>
  <si>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</si>
  <si>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</si>
  <si>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</si>
  <si>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</si>
  <si>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</si>
  <si>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</si>
  <si>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</si>
  <si>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</si>
  <si>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</si>
  <si>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</si>
  <si>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</si>
  <si>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</si>
  <si>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</si>
  <si>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</si>
  <si>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</si>
  <si>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</si>
  <si>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</si>
  <si>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</si>
  <si>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</si>
  <si>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</si>
  <si>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</si>
  <si>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</si>
  <si>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</si>
  <si>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</si>
  <si>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</si>
  <si>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</si>
  <si>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</si>
  <si>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</si>
  <si>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</si>
  <si>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</si>
  <si>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</si>
  <si>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</si>
  <si>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</si>
  <si>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</si>
  <si>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</si>
  <si>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</si>
  <si>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</si>
  <si>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</si>
  <si>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</si>
  <si>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</si>
  <si>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</si>
  <si>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</si>
  <si>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</si>
  <si>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</si>
  <si>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</si>
  <si>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</si>
  <si>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</si>
  <si>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</si>
  <si>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</si>
  <si>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</si>
  <si>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</si>
  <si>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</si>
  <si>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</si>
  <si>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</si>
  <si>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</si>
  <si>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</si>
  <si>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</si>
  <si>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</si>
  <si>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</si>
  <si>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</si>
  <si>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</si>
  <si>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</si>
  <si>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</si>
  <si>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</si>
  <si>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</si>
  <si>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</si>
  <si>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</si>
  <si>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</si>
  <si>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</si>
  <si>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</si>
  <si>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</si>
  <si>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</si>
  <si>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</si>
  <si>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</si>
  <si>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</si>
  <si>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</si>
  <si>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</si>
  <si>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</si>
  <si>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</si>
  <si>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</si>
  <si>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</si>
  <si>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</si>
  <si>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</si>
  <si>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</si>
  <si>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</si>
  <si>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</si>
  <si>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</si>
  <si>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</si>
  <si>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</si>
  <si>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</si>
  <si>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</si>
  <si>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</si>
  <si>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</si>
  <si>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</si>
  <si>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</si>
  <si>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</si>
  <si>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</si>
  <si>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</si>
  <si>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</si>
  <si>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</si>
  <si>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</si>
  <si>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</si>
  <si>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</si>
  <si>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</si>
  <si>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</si>
  <si>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</si>
  <si>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</si>
  <si>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</si>
  <si>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</si>
  <si>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</si>
  <si>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</si>
  <si>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</si>
  <si>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</si>
  <si>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</si>
  <si>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</si>
  <si>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</si>
  <si>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</si>
  <si>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</si>
  <si>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</si>
  <si>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</si>
  <si>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</si>
  <si>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</si>
  <si>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</si>
  <si>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</si>
  <si>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</si>
  <si>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</si>
  <si>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</si>
  <si>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</si>
  <si>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</si>
  <si>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</si>
  <si>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</si>
  <si>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</si>
  <si>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</si>
  <si>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</si>
  <si>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</si>
  <si>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</si>
  <si>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</si>
  <si>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</si>
  <si>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</si>
  <si>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</si>
  <si>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</si>
  <si>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</si>
  <si>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</si>
  <si>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</si>
  <si>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</si>
  <si>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</si>
  <si>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</si>
  <si>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</si>
  <si>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</si>
  <si>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</si>
  <si>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</si>
  <si>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</si>
  <si>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</si>
  <si>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</si>
  <si>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</si>
  <si>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</si>
  <si>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</si>
  <si>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</si>
  <si>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</si>
  <si>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</si>
  <si>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</si>
  <si>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</si>
  <si>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</si>
  <si>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</si>
  <si>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</si>
  <si>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</si>
  <si>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</si>
  <si>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</si>
  <si>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</si>
  <si>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</si>
  <si>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</si>
  <si>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</si>
  <si>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</si>
  <si>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</si>
  <si>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</si>
  <si>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</si>
  <si>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</si>
  <si>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</si>
  <si>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</si>
  <si>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</si>
  <si>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</si>
  <si>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</si>
  <si>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</si>
  <si>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</si>
  <si>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</si>
  <si>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</si>
  <si>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</si>
  <si>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</si>
  <si>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</si>
  <si>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</si>
  <si>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</si>
  <si>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</si>
  <si>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</si>
  <si>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</si>
  <si>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</si>
  <si>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</si>
  <si>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</si>
  <si>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</si>
  <si>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</si>
  <si>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</si>
  <si>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</si>
  <si>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</si>
  <si>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</si>
  <si>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</si>
  <si>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</si>
  <si>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</si>
  <si>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</si>
  <si>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</si>
  <si>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</si>
  <si>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</si>
  <si>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</si>
  <si>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</si>
  <si>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</si>
  <si>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</si>
  <si>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</si>
  <si>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</si>
  <si>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</si>
  <si>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</si>
  <si>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</si>
  <si>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</si>
  <si>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</si>
  <si>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</si>
  <si>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</si>
  <si>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</si>
  <si>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</si>
  <si>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</si>
  <si>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</si>
  <si>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</si>
  <si>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</si>
  <si>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</si>
  <si>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</si>
  <si>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</si>
  <si>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</si>
  <si>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</si>
  <si>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</si>
  <si>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</si>
  <si>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</si>
  <si>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</si>
  <si>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</si>
  <si>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</si>
  <si>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</si>
  <si>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</si>
  <si>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</si>
  <si>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</si>
  <si>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</si>
  <si>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</si>
  <si>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</si>
  <si>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</si>
  <si>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</si>
  <si>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</si>
  <si>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</si>
  <si>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</si>
  <si>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</si>
  <si>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</si>
  <si>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</si>
  <si>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</si>
  <si>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</si>
  <si>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</si>
  <si>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</si>
  <si>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</si>
  <si>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</si>
  <si>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</si>
  <si>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</si>
  <si>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</si>
  <si>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</si>
  <si>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</si>
  <si>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</si>
  <si>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</si>
  <si>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</si>
  <si>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</si>
  <si>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</si>
  <si>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</si>
  <si>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</si>
  <si>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</si>
  <si>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</si>
  <si>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</si>
  <si>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</si>
  <si>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</si>
  <si>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</si>
  <si>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</si>
  <si>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</si>
  <si>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</si>
  <si>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</si>
  <si>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</si>
  <si>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</si>
  <si>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</si>
  <si>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</si>
  <si>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</si>
  <si>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</si>
  <si>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</si>
  <si>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</si>
  <si>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</si>
  <si>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</si>
  <si>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</si>
  <si>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</si>
  <si>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</si>
  <si>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</si>
  <si>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</si>
  <si>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</si>
  <si>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</si>
  <si>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</si>
  <si>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</si>
  <si>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</si>
  <si>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</si>
  <si>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</si>
  <si>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</si>
  <si>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</si>
  <si>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</si>
  <si>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</si>
  <si>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</si>
  <si>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</si>
  <si>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</si>
  <si>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</si>
  <si>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</si>
  <si>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</si>
  <si>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</si>
  <si>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</si>
  <si>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</si>
  <si>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</si>
  <si>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</si>
  <si>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</si>
  <si>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</si>
  <si>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</si>
  <si>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</si>
  <si>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</si>
  <si>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</si>
  <si>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</si>
  <si>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</si>
  <si>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</si>
  <si>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</si>
  <si>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</si>
  <si>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</si>
  <si>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</si>
  <si>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</si>
  <si>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</si>
  <si>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</si>
  <si>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</si>
  <si>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</si>
  <si>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</si>
  <si>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</si>
  <si>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</si>
  <si>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</si>
  <si>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</si>
  <si>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</si>
  <si>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</si>
  <si>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</si>
  <si>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</si>
  <si>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</si>
  <si>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</si>
  <si>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</si>
  <si>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</si>
  <si>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</si>
  <si>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</si>
  <si>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</si>
  <si>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</si>
  <si>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</si>
  <si>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</si>
  <si>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</si>
  <si>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</si>
  <si>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</si>
  <si>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</si>
  <si>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</si>
  <si>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</si>
  <si>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</si>
  <si>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</si>
  <si>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</si>
  <si>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</si>
  <si>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</si>
  <si>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</si>
  <si>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</si>
  <si>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</si>
  <si>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</si>
  <si>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</si>
  <si>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</si>
  <si>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</si>
  <si>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</si>
  <si>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</si>
  <si>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</si>
  <si>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</si>
  <si>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</si>
  <si>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</si>
  <si>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</si>
  <si>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</si>
  <si>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</si>
  <si>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</si>
  <si>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</si>
  <si>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</si>
  <si>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</si>
  <si>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</si>
  <si>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</si>
  <si>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</si>
  <si>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</si>
  <si>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</si>
  <si>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</si>
  <si>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</si>
  <si>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</si>
  <si>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</si>
  <si>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</si>
  <si>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</si>
  <si>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</si>
  <si>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</si>
  <si>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</si>
  <si>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</si>
  <si>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</si>
  <si>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</si>
  <si>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</si>
  <si>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</si>
  <si>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</si>
  <si>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</si>
  <si>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</si>
  <si>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</si>
  <si>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</si>
  <si>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</si>
  <si>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</si>
  <si>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</si>
  <si>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</si>
  <si>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</si>
  <si>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</si>
  <si>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</si>
  <si>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</si>
  <si>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</si>
  <si>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</si>
  <si>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</si>
  <si>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</si>
  <si>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</si>
  <si>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</si>
  <si>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</si>
  <si>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</si>
  <si>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</si>
  <si>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</si>
  <si>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</si>
  <si>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</si>
  <si>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</si>
  <si>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</si>
  <si>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</si>
  <si>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</si>
  <si>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</si>
  <si>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</si>
  <si>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</si>
  <si>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</si>
  <si>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</si>
  <si>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</si>
  <si>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</si>
  <si>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</si>
  <si>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</si>
  <si>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</si>
  <si>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</si>
  <si>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</si>
  <si>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</si>
  <si>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</si>
  <si>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</si>
  <si>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</si>
  <si>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</si>
  <si>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</si>
  <si>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</si>
  <si>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</si>
  <si>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</si>
  <si>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</si>
  <si>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</si>
  <si>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</si>
  <si>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</si>
  <si>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</si>
  <si>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</si>
  <si>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</si>
  <si>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</si>
  <si>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</si>
  <si>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</si>
  <si>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</si>
  <si>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</si>
  <si>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</si>
  <si>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</si>
  <si>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</si>
  <si>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</si>
  <si>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</si>
  <si>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</si>
  <si>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</si>
  <si>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</si>
  <si>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</si>
  <si>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</si>
  <si>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</si>
  <si>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</si>
  <si>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</si>
  <si>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</si>
  <si>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</si>
  <si>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</si>
  <si>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</si>
  <si>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</si>
  <si>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</si>
  <si>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</si>
  <si>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</si>
  <si>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</si>
  <si>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</si>
  <si>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</si>
  <si>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</si>
  <si>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</si>
  <si>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</si>
  <si>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</si>
  <si>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</si>
  <si>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</si>
  <si>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</si>
  <si>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</si>
  <si>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</si>
  <si>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</si>
  <si>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</si>
  <si>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</si>
  <si>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</si>
  <si>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</si>
  <si>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</si>
  <si>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</si>
  <si>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</si>
  <si>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</si>
  <si>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</si>
  <si>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</si>
  <si>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</si>
  <si>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</si>
  <si>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</si>
  <si>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</si>
  <si>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</si>
  <si>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</si>
  <si>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</si>
  <si>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</si>
  <si>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</si>
  <si>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</si>
  <si>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</si>
  <si>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</si>
  <si>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</si>
  <si>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</si>
  <si>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</si>
  <si>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</si>
  <si>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</si>
  <si>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</si>
  <si>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</si>
  <si>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</si>
  <si>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</si>
  <si>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</si>
  <si>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</si>
  <si>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</si>
  <si>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</si>
  <si>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</si>
  <si>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</si>
  <si>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</si>
  <si>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</si>
  <si>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</si>
  <si>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</si>
  <si>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</si>
  <si>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</si>
  <si>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</si>
  <si>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</si>
  <si>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</si>
  <si>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</si>
  <si>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</si>
  <si>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</si>
  <si>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</si>
  <si>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</si>
  <si>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</si>
  <si>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</si>
  <si>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</si>
  <si>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</si>
  <si>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</si>
  <si>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</si>
  <si>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</si>
  <si>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</si>
  <si>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</si>
  <si>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</si>
  <si>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</si>
  <si>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</si>
  <si>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</si>
  <si>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</si>
  <si>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</si>
  <si>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</si>
  <si>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</si>
  <si>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</si>
  <si>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</si>
  <si>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</si>
  <si>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</si>
  <si>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</si>
  <si>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</si>
  <si>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</si>
  <si>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</si>
  <si>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</si>
  <si>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</si>
  <si>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</si>
  <si>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</si>
  <si>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</si>
  <si>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</si>
  <si>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</si>
  <si>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</si>
  <si>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</si>
  <si>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</si>
  <si>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</si>
  <si>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</si>
  <si>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</si>
  <si>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</si>
  <si>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</si>
  <si>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</si>
  <si>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</si>
  <si>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</si>
  <si>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</si>
  <si>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</si>
  <si>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</si>
  <si>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</si>
  <si>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</si>
  <si>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</si>
  <si>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</si>
  <si>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</si>
  <si>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</si>
  <si>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</si>
  <si>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</si>
  <si>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</si>
  <si>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</si>
  <si>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</si>
  <si>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</si>
  <si>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</si>
  <si>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</si>
  <si>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</si>
  <si>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</si>
  <si>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</si>
  <si>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</si>
  <si>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</si>
  <si>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</si>
  <si>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</si>
  <si>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</si>
  <si>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</si>
  <si>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</si>
  <si>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</si>
  <si>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</si>
  <si>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</si>
  <si>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</si>
  <si>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</si>
  <si>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</si>
  <si>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</si>
  <si>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</si>
  <si>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</si>
  <si>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</si>
  <si>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</si>
  <si>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</si>
  <si>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</si>
  <si>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</si>
  <si>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</si>
  <si>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</si>
  <si>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</si>
  <si>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</si>
  <si>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</si>
  <si>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</si>
  <si>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</si>
  <si>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</si>
  <si>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</si>
  <si>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</si>
  <si>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</si>
  <si>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</si>
  <si>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</si>
  <si>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</si>
  <si>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</si>
  <si>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</si>
  <si>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</si>
  <si>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</si>
  <si>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</si>
  <si>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</si>
  <si>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</si>
  <si>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</si>
  <si>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</si>
  <si>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</si>
  <si>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</si>
  <si>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</si>
  <si>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</si>
  <si>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</si>
  <si>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</si>
  <si>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</si>
  <si>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</si>
  <si>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</si>
  <si>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</si>
  <si>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</si>
  <si>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</si>
  <si>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</si>
  <si>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</si>
  <si>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</si>
  <si>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</si>
  <si>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</si>
  <si>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</si>
  <si>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</si>
  <si>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</si>
  <si>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</si>
  <si>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</si>
  <si>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</si>
  <si>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</si>
  <si>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</si>
  <si>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</si>
  <si>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</si>
  <si>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</si>
  <si>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</si>
  <si>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</si>
  <si>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</si>
  <si>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</si>
  <si>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</si>
  <si>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</si>
  <si>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</si>
  <si>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</si>
  <si>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</si>
  <si>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</si>
  <si>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</si>
  <si>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</si>
  <si>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</si>
  <si>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</si>
  <si>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</si>
  <si>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</si>
  <si>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</si>
  <si>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</si>
  <si>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</si>
  <si>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</si>
  <si>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</si>
  <si>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</si>
  <si>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</si>
  <si>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</si>
  <si>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</si>
  <si>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</si>
  <si>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</si>
  <si>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</si>
  <si>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</si>
  <si>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</si>
  <si>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</si>
  <si>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</si>
  <si>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</si>
  <si>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</si>
  <si>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</si>
  <si>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</si>
  <si>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</si>
  <si>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</si>
  <si>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</si>
  <si>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</si>
  <si>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</si>
  <si>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</si>
  <si>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</si>
  <si>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</si>
  <si>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</si>
  <si>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</si>
  <si>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</si>
  <si>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</si>
  <si>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</si>
  <si>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</si>
  <si>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</si>
  <si>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</si>
  <si>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</si>
  <si>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</si>
  <si>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</si>
  <si>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</si>
  <si>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</si>
  <si>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</si>
  <si>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</si>
  <si>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</si>
  <si>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</si>
  <si>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</si>
  <si>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</si>
  <si>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</si>
  <si>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</si>
  <si>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</si>
  <si>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</si>
  <si>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</si>
  <si>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</si>
  <si>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</si>
  <si>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</si>
  <si>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</si>
  <si>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</si>
  <si>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</si>
  <si>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</si>
  <si>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</si>
  <si>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</si>
  <si>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</si>
  <si>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</si>
  <si>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</si>
  <si>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</si>
  <si>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</si>
  <si>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</si>
  <si>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</si>
  <si>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</si>
  <si>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</si>
  <si>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</si>
  <si>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</si>
  <si>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</si>
  <si>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</si>
  <si>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</si>
  <si>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</si>
  <si>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</si>
  <si>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</si>
  <si>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</si>
  <si>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</si>
  <si>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</si>
  <si>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</si>
  <si>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</si>
  <si>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</si>
  <si>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</si>
  <si>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</si>
  <si>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</si>
  <si>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</si>
  <si>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</si>
  <si>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</si>
  <si>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</si>
  <si>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</si>
  <si>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</si>
  <si>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</si>
  <si>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</si>
  <si>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</si>
  <si>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</si>
  <si>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</si>
  <si>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</si>
  <si>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</si>
  <si>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</si>
  <si>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</si>
  <si>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</si>
  <si>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</si>
  <si>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</si>
  <si>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</si>
  <si>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</si>
  <si>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</si>
  <si>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</si>
  <si>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</si>
  <si>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</si>
  <si>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</si>
  <si>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</si>
  <si>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</si>
  <si>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</si>
  <si>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</si>
  <si>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</si>
  <si>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</si>
  <si>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</si>
  <si>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</si>
  <si>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</si>
  <si>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</si>
  <si>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</si>
  <si>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</si>
  <si>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</si>
  <si>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</si>
  <si>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</si>
  <si>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</si>
  <si>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</si>
  <si>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</si>
  <si>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</si>
  <si>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</si>
  <si>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</si>
  <si>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</si>
  <si>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</si>
  <si>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</si>
  <si>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</si>
  <si>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</si>
  <si>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</si>
  <si>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</si>
  <si>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</si>
  <si>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</si>
  <si>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</si>
  <si>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</si>
  <si>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</si>
  <si>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</si>
  <si>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</si>
  <si>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</si>
  <si>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</si>
  <si>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</si>
  <si>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</si>
  <si>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</si>
  <si>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</si>
  <si>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</si>
  <si>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</si>
  <si>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</si>
  <si>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</si>
  <si>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</si>
  <si>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</si>
  <si>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</si>
  <si>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</si>
  <si>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</si>
  <si>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</si>
  <si>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</si>
  <si>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</si>
  <si>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</si>
  <si>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</si>
  <si>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</si>
  <si>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</si>
  <si>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</si>
  <si>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</si>
  <si>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</si>
  <si>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</si>
  <si>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</si>
  <si>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</si>
  <si>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</si>
  <si>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</si>
  <si>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</si>
  <si>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</si>
  <si>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</si>
  <si>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</si>
  <si>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</si>
  <si>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</si>
  <si>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</si>
  <si>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</si>
  <si>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</si>
  <si>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</si>
  <si>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</si>
  <si>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</si>
  <si>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</si>
  <si>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</si>
  <si>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</si>
  <si>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</si>
  <si>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</si>
  <si>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</si>
  <si>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</si>
  <si>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</si>
  <si>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</si>
  <si>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</si>
  <si>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</si>
  <si>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</si>
  <si>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</si>
  <si>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</si>
  <si>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</si>
  <si>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</si>
  <si>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</si>
  <si>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</si>
  <si>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</si>
  <si>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</si>
  <si>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</si>
  <si>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</si>
  <si>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</si>
  <si>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</si>
  <si>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</si>
  <si>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</si>
  <si>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</si>
  <si>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</si>
  <si>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</si>
  <si>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</si>
  <si>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</si>
  <si>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</si>
  <si>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</si>
  <si>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</si>
  <si>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</si>
  <si>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</si>
  <si>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</si>
  <si>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</si>
  <si>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</si>
  <si>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</si>
  <si>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</si>
  <si>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</si>
  <si>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</si>
  <si>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</si>
  <si>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</si>
  <si>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</si>
  <si>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</si>
  <si>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</si>
  <si>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</si>
  <si>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</si>
  <si>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</si>
  <si>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</si>
  <si>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</si>
  <si>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</si>
  <si>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</si>
  <si>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</si>
  <si>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</si>
  <si>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</si>
  <si>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</si>
  <si>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</si>
  <si>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</si>
  <si>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</si>
  <si>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</si>
  <si>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</si>
  <si>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</si>
  <si>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</si>
  <si>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</si>
  <si>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</si>
  <si>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</si>
  <si>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</si>
  <si>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</si>
  <si>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</si>
  <si>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</si>
  <si>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</si>
  <si>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</si>
  <si>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</si>
  <si>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</si>
  <si>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</si>
  <si>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</si>
  <si>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</si>
  <si>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</si>
  <si>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</si>
  <si>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</si>
  <si>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</si>
  <si>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</si>
  <si>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</si>
  <si>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</si>
  <si>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</si>
  <si>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</si>
  <si>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</si>
  <si>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</si>
  <si>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</si>
  <si>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</si>
  <si>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</si>
  <si>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</si>
  <si>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</si>
  <si>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</si>
  <si>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</si>
  <si>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</si>
  <si>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</si>
  <si>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</si>
  <si>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</si>
  <si>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</si>
  <si>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</si>
  <si>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</si>
  <si>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</si>
  <si>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</si>
  <si>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</si>
  <si>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</si>
  <si>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</si>
  <si>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</si>
  <si>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</si>
  <si>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</si>
  <si>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</si>
  <si>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</si>
  <si>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</si>
  <si>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</si>
  <si>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</si>
  <si>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</si>
  <si>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</si>
  <si>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</si>
  <si>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</si>
  <si>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</si>
  <si>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</si>
  <si>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</si>
  <si>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</si>
  <si>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</si>
  <si>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</si>
  <si>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</si>
  <si>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</si>
  <si>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</si>
  <si>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</si>
  <si>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</si>
  <si>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</si>
  <si>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</si>
  <si>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</si>
  <si>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</si>
  <si>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</si>
  <si>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</si>
  <si>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</si>
  <si>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</si>
  <si>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</si>
  <si>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</si>
  <si>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</si>
  <si>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</si>
  <si>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</si>
  <si>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</si>
  <si>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</si>
  <si>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</si>
  <si>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</si>
  <si>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</si>
  <si>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</si>
  <si>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</si>
  <si>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</si>
  <si>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</si>
  <si>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</si>
  <si>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</si>
  <si>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</si>
  <si>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</si>
  <si>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</si>
  <si>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</si>
  <si>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</si>
  <si>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</si>
  <si>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</si>
  <si>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</si>
  <si>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</si>
  <si>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</si>
  <si>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</si>
  <si>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</si>
  <si>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</si>
  <si>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</si>
  <si>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</si>
  <si>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</si>
  <si>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</si>
  <si>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</si>
  <si>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</si>
  <si>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</si>
  <si>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</si>
  <si>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</si>
  <si>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</si>
  <si>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</si>
  <si>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</si>
  <si>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</si>
  <si>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</si>
  <si>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</si>
  <si>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</si>
  <si>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</si>
  <si>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</si>
  <si>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</si>
  <si>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</si>
  <si>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</si>
  <si>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</si>
  <si>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</si>
  <si>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</si>
  <si>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</si>
  <si>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</si>
  <si>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</si>
  <si>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</si>
  <si>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</si>
  <si>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</si>
  <si>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</si>
  <si>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</si>
  <si>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</si>
  <si>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</si>
  <si>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</si>
  <si>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</si>
  <si>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</si>
  <si>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</si>
  <si>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</si>
  <si>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</si>
  <si>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</si>
  <si>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</si>
  <si>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</si>
  <si>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</si>
  <si>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</si>
  <si>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</si>
  <si>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</si>
  <si>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</si>
  <si>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</si>
  <si>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</si>
  <si>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</si>
  <si>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</si>
  <si>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</si>
  <si>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</si>
  <si>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</si>
  <si>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</si>
  <si>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</si>
  <si>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</si>
  <si>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</si>
  <si>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</si>
  <si>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</si>
  <si>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</si>
  <si>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</si>
  <si>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</si>
  <si>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</si>
  <si>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</si>
  <si>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</si>
  <si>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</si>
  <si>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</si>
  <si>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</si>
  <si>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</si>
  <si>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</si>
  <si>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</si>
  <si>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</si>
  <si>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</si>
  <si>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</si>
  <si>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</si>
  <si>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</si>
  <si>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</si>
  <si>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</si>
  <si>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</si>
  <si>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</si>
  <si>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</si>
  <si>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</si>
  <si>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</si>
  <si>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</si>
  <si>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</si>
  <si>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</si>
  <si>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</si>
  <si>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</si>
  <si>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</si>
  <si>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</si>
  <si>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</si>
  <si>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</si>
  <si>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</si>
  <si>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</si>
  <si>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</si>
  <si>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</si>
  <si>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</si>
  <si>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</si>
  <si>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</si>
  <si>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</si>
  <si>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</si>
  <si>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</si>
  <si>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</si>
  <si>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</si>
  <si>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</si>
  <si>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</si>
  <si>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</si>
  <si>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</si>
  <si>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</si>
  <si>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</si>
  <si>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</si>
  <si>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</si>
  <si>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</si>
  <si>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</si>
  <si>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</si>
  <si>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</si>
  <si>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</si>
  <si>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</si>
  <si>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</si>
  <si>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</si>
  <si>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</si>
  <si>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</si>
  <si>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</si>
  <si>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</si>
  <si>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</si>
  <si>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</si>
  <si>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</si>
  <si>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</si>
  <si>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</si>
  <si>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</si>
  <si>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</si>
  <si>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</si>
  <si>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</si>
  <si>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</si>
  <si>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</si>
  <si>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</si>
  <si>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</si>
  <si>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</si>
  <si>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</si>
  <si>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</si>
  <si>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</si>
  <si>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</si>
  <si>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</si>
  <si>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</si>
  <si>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</si>
  <si>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</si>
  <si>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</si>
  <si>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</si>
  <si>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</si>
  <si>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</si>
  <si>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</si>
  <si>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</si>
  <si>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</si>
  <si>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</si>
  <si>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</si>
  <si>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</si>
  <si>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</si>
  <si>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</si>
  <si>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</si>
  <si>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</si>
  <si>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</si>
  <si>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</si>
  <si>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</si>
  <si>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</si>
  <si>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</si>
  <si>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</si>
  <si>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</si>
  <si>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</si>
  <si>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</si>
  <si>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</si>
  <si>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</si>
  <si>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</si>
  <si>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</si>
  <si>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</si>
  <si>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</si>
  <si>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</si>
  <si>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</si>
  <si>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</si>
  <si>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</si>
  <si>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</si>
  <si>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</si>
  <si>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</si>
  <si>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</si>
  <si>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</si>
  <si>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</si>
  <si>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</si>
  <si>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</si>
  <si>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</si>
  <si>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</si>
  <si>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</si>
  <si>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</si>
  <si>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</si>
  <si>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</si>
  <si>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</si>
  <si>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</si>
  <si>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</si>
  <si>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</si>
  <si>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</si>
  <si>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</si>
  <si>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</si>
  <si>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</si>
  <si>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</si>
  <si>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</si>
  <si>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</si>
  <si>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</si>
  <si>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</si>
  <si>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</si>
  <si>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</si>
  <si>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</si>
  <si>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</si>
  <si>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</si>
  <si>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</si>
  <si>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</si>
  <si>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</si>
  <si>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</si>
  <si>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</si>
  <si>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</si>
  <si>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</si>
  <si>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</si>
  <si>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</si>
  <si>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</si>
  <si>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</si>
  <si>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</si>
  <si>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</si>
  <si>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</si>
  <si>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</si>
  <si>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</si>
  <si>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</si>
  <si>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</si>
  <si>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</si>
  <si>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</si>
  <si>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</si>
  <si>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</si>
  <si>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</si>
  <si>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</si>
  <si>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</si>
  <si>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</si>
  <si>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</si>
  <si>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</si>
  <si>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</si>
  <si>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</si>
  <si>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</si>
  <si>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</si>
  <si>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</si>
  <si>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</si>
  <si>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</si>
  <si>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</si>
  <si>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</si>
  <si>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</si>
  <si>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</si>
  <si>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</si>
  <si>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</si>
  <si>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</si>
  <si>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</si>
  <si>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</si>
  <si>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</si>
  <si>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</si>
  <si>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</si>
  <si>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</si>
  <si>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</si>
  <si>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</si>
  <si>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</si>
  <si>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</si>
  <si>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</si>
  <si>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</si>
  <si>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</si>
  <si>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</si>
  <si>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</si>
  <si>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</si>
  <si>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</si>
  <si>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</si>
  <si>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</si>
  <si>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</si>
  <si>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</si>
  <si>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</si>
  <si>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</si>
  <si>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</si>
  <si>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</si>
  <si>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</si>
  <si>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</si>
  <si>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</si>
  <si>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</si>
  <si>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</si>
  <si>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</si>
  <si>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</si>
  <si>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</si>
  <si>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</si>
  <si>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</si>
  <si>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</si>
  <si>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</si>
  <si>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</si>
  <si>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</si>
  <si>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</si>
  <si>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</si>
  <si>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</si>
  <si>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</si>
  <si>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</si>
  <si>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</si>
  <si>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</si>
  <si>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</si>
  <si>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</si>
  <si>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</si>
  <si>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</si>
  <si>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</si>
  <si>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</si>
  <si>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</si>
  <si>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</si>
  <si>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</si>
  <si>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</si>
  <si>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</si>
  <si>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</si>
  <si>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</si>
  <si>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</si>
  <si>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</si>
  <si>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</si>
  <si>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</si>
  <si>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</si>
  <si>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</si>
  <si>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</si>
  <si>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</si>
  <si>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</si>
  <si>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</si>
  <si>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</si>
  <si>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</si>
  <si>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</si>
  <si>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</si>
  <si>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</si>
  <si>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</si>
  <si>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</si>
  <si>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</si>
  <si>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</si>
  <si>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</si>
  <si>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</si>
  <si>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</si>
  <si>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</si>
  <si>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</si>
  <si>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</si>
  <si>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</si>
  <si>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</si>
  <si>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</si>
  <si>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</si>
  <si>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</si>
  <si>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</si>
  <si>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</si>
  <si>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</si>
  <si>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</si>
  <si>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</si>
  <si>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</si>
  <si>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</si>
  <si>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</si>
  <si>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</si>
  <si>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</si>
  <si>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</si>
  <si>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</si>
  <si>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</si>
  <si>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</si>
  <si>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</si>
  <si>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</si>
  <si>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</si>
  <si>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</si>
  <si>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</si>
  <si>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</si>
  <si>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</si>
  <si>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</si>
  <si>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</si>
  <si>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</si>
  <si>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</si>
  <si>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</si>
  <si>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</si>
  <si>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</si>
  <si>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</si>
  <si>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</si>
  <si>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</si>
  <si>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</si>
  <si>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</si>
  <si>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</si>
  <si>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</si>
  <si>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</si>
  <si>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</si>
  <si>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</si>
  <si>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</si>
  <si>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</si>
  <si>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</si>
  <si>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</si>
  <si>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</si>
  <si>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</si>
  <si>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</si>
  <si>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</si>
  <si>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</si>
  <si>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</si>
  <si>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</si>
  <si>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</si>
  <si>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</si>
  <si>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</si>
  <si>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</si>
  <si>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</si>
  <si>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</si>
  <si>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</si>
  <si>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</si>
  <si>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</si>
  <si>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</si>
  <si>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</si>
  <si>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</si>
  <si>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</si>
  <si>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</si>
  <si>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</si>
  <si>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</si>
  <si>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</si>
  <si>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</si>
  <si>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</si>
  <si>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</si>
  <si>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</si>
  <si>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</si>
  <si>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</si>
  <si>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</si>
  <si>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</si>
  <si>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</si>
  <si>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</si>
  <si>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</si>
  <si>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</si>
  <si>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</si>
  <si>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</si>
  <si>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</si>
  <si>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</si>
  <si>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</si>
  <si>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</si>
  <si>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</si>
  <si>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</si>
  <si>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</si>
  <si>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</si>
  <si>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</si>
  <si>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</si>
  <si>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</si>
  <si>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</si>
  <si>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</si>
  <si>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</si>
  <si>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</si>
  <si>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</si>
  <si>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</si>
  <si>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</si>
  <si>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</si>
  <si>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</si>
  <si>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</si>
  <si>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</si>
  <si>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</si>
  <si>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</si>
  <si>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</si>
  <si>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</si>
  <si>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</si>
  <si>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</si>
  <si>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</si>
  <si>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</si>
  <si>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</si>
  <si>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</si>
  <si>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</si>
  <si>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</si>
  <si>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</si>
  <si>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</si>
  <si>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</si>
  <si>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</si>
  <si>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</si>
  <si>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</si>
  <si>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</si>
  <si>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</si>
  <si>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</si>
  <si>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</si>
  <si>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</si>
  <si>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</si>
  <si>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</si>
  <si>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</si>
  <si>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</si>
  <si>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</si>
  <si>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</si>
  <si>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</si>
  <si>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</si>
  <si>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</si>
  <si>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</si>
  <si>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</si>
  <si>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</si>
  <si>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</si>
  <si>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</si>
  <si>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</si>
  <si>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</si>
  <si>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</si>
  <si>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</si>
  <si>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</si>
  <si>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</si>
  <si>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</si>
  <si>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</si>
  <si>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</si>
  <si>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</si>
  <si>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</si>
  <si>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</si>
  <si>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</si>
  <si>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</si>
  <si>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</si>
  <si>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</si>
  <si>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</si>
  <si>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</si>
  <si>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</si>
  <si>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</si>
  <si>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</si>
  <si>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</si>
  <si>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</si>
  <si>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</si>
  <si>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</si>
  <si>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</si>
  <si>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</si>
  <si>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</si>
  <si>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</si>
  <si>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</si>
  <si>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</si>
  <si>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</si>
  <si>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</si>
  <si>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</si>
  <si>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</si>
  <si>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</si>
  <si>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</si>
  <si>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</si>
  <si>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</si>
  <si>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</si>
  <si>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</si>
  <si>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</si>
  <si>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</si>
  <si>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</si>
  <si>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</si>
  <si>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</si>
  <si>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</si>
  <si>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</si>
  <si>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</si>
  <si>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</si>
  <si>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</si>
  <si>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</si>
  <si>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</si>
  <si>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</si>
  <si>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</si>
  <si>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</si>
  <si>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</si>
  <si>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</si>
  <si>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</si>
  <si>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</si>
  <si>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</si>
  <si>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</si>
  <si>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</si>
  <si>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</si>
  <si>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</si>
  <si>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</si>
  <si>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</si>
  <si>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</si>
  <si>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</si>
  <si>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</si>
  <si>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</si>
  <si>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</si>
  <si>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</si>
  <si>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</si>
  <si>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</si>
  <si>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</si>
  <si>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</si>
  <si>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</si>
  <si>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</si>
  <si>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</si>
  <si>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</si>
  <si>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</si>
  <si>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</si>
  <si>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</si>
  <si>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</si>
  <si>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</si>
  <si>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</si>
  <si>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</si>
  <si>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</si>
  <si>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</si>
  <si>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</si>
  <si>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</si>
  <si>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</si>
  <si>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</si>
  <si>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</si>
  <si>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</si>
  <si>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</si>
  <si>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</si>
  <si>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</si>
  <si>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</si>
  <si>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</si>
  <si>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</si>
  <si>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</si>
  <si>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</si>
  <si>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</si>
  <si>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</si>
  <si>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</si>
  <si>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</si>
  <si>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</si>
  <si>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</si>
  <si>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</si>
  <si>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</si>
  <si>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</si>
  <si>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</si>
  <si>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</si>
  <si>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</si>
  <si>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</si>
  <si>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</si>
  <si>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</si>
  <si>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</si>
  <si>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</si>
  <si>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</si>
  <si>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</si>
  <si>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</si>
  <si>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</si>
  <si>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</si>
  <si>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</si>
  <si>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</si>
  <si>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</si>
  <si>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</si>
  <si>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</si>
  <si>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</si>
  <si>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</si>
  <si>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</si>
  <si>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</si>
  <si>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</si>
  <si>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</si>
  <si>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</si>
  <si>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</si>
  <si>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</si>
  <si>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</si>
  <si>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</si>
  <si>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</si>
  <si>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</si>
  <si>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</si>
  <si>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</si>
  <si>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</si>
  <si>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</si>
  <si>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</si>
  <si>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</si>
  <si>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</si>
  <si>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</si>
  <si>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</si>
  <si>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</si>
  <si>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</si>
  <si>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</si>
  <si>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</si>
  <si>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</si>
  <si>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</si>
  <si>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</si>
  <si>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</si>
  <si>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</si>
  <si>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</si>
  <si>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</si>
  <si>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</si>
  <si>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</si>
  <si>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</si>
  <si>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</si>
  <si>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</si>
  <si>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</si>
  <si>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</si>
  <si>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</si>
  <si>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</si>
  <si>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</si>
  <si>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</si>
  <si>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</si>
  <si>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</si>
  <si>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</si>
  <si>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</si>
  <si>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</si>
  <si>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</si>
  <si>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</si>
  <si>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</si>
  <si>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</si>
  <si>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</si>
  <si>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</si>
  <si>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</si>
  <si>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</si>
  <si>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</si>
  <si>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</si>
  <si>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</si>
  <si>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</si>
  <si>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</si>
  <si>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</si>
  <si>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</si>
  <si>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</si>
  <si>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</si>
  <si>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</si>
  <si>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</si>
  <si>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</si>
  <si>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</si>
  <si>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</si>
  <si>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</si>
  <si>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</si>
  <si>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</si>
  <si>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</si>
  <si>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</si>
  <si>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</si>
  <si>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</si>
  <si>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</si>
  <si>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</si>
  <si>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</si>
  <si>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</si>
  <si>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</si>
  <si>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</si>
  <si>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</si>
  <si>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</si>
  <si>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</si>
  <si>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</si>
  <si>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</si>
  <si>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</si>
  <si>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</si>
  <si>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</si>
  <si>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</si>
  <si>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</si>
  <si>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</si>
  <si>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</si>
  <si>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</si>
  <si>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</si>
  <si>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</si>
  <si>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</si>
  <si>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</si>
  <si>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</si>
  <si>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</si>
  <si>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</si>
  <si>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</si>
  <si>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</si>
  <si>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</si>
  <si>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</si>
  <si>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</si>
  <si>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</si>
  <si>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</si>
  <si>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</si>
  <si>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</si>
  <si>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</si>
  <si>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</si>
  <si>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</si>
  <si>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</si>
  <si>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</si>
  <si>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</si>
  <si>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</si>
  <si>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</si>
  <si>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</si>
  <si>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</si>
  <si>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</si>
  <si>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</si>
  <si>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</si>
  <si>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</si>
  <si>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</si>
  <si>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</si>
  <si>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</si>
  <si>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</si>
  <si>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</si>
  <si>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</si>
  <si>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</si>
  <si>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</si>
  <si>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</si>
  <si>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</si>
  <si>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</si>
  <si>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</si>
  <si>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</si>
  <si>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</si>
  <si>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</si>
  <si>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</si>
  <si>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</si>
  <si>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</si>
  <si>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</si>
  <si>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</si>
  <si>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</si>
  <si>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</si>
  <si>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</si>
  <si>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</si>
  <si>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</si>
  <si>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</si>
  <si>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</si>
  <si>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</si>
  <si>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</si>
  <si>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</si>
  <si>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</si>
  <si>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</si>
  <si>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</si>
  <si>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</si>
  <si>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</si>
  <si>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</si>
  <si>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</si>
  <si>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</si>
  <si>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</si>
  <si>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</si>
  <si>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</si>
  <si>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</si>
  <si>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</si>
  <si>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</si>
  <si>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</si>
  <si>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</si>
  <si>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</si>
  <si>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</si>
  <si>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</si>
  <si>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</si>
  <si>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</si>
  <si>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</si>
  <si>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</si>
  <si>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</si>
  <si>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</si>
  <si>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</si>
  <si>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</si>
  <si>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</si>
  <si>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</si>
  <si>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</si>
  <si>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</si>
  <si>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</si>
  <si>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</si>
  <si>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</si>
  <si>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</si>
  <si>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</si>
  <si>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</si>
  <si>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</si>
  <si>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</si>
  <si>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</si>
  <si>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</si>
  <si>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</si>
  <si>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</si>
  <si>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</si>
  <si>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</si>
  <si>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</si>
  <si>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</si>
  <si>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</si>
  <si>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</si>
  <si>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</si>
  <si>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</si>
  <si>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</si>
  <si>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</si>
  <si>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</si>
  <si>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</si>
  <si>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</si>
  <si>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</si>
  <si>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</si>
  <si>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</si>
  <si>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</si>
  <si>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</si>
  <si>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</si>
  <si>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</si>
  <si>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</si>
  <si>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</si>
  <si>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</si>
  <si>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</si>
  <si>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</si>
  <si>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</si>
  <si>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</si>
  <si>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</si>
  <si>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</si>
  <si>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</si>
  <si>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</si>
  <si>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</si>
  <si>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</si>
  <si>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</si>
  <si>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</si>
  <si>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</si>
  <si>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</si>
  <si>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</si>
  <si>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</si>
  <si>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</si>
  <si>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</si>
  <si>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</si>
  <si>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</si>
  <si>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</si>
  <si>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</si>
  <si>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</si>
  <si>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</si>
  <si>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</si>
  <si>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</si>
  <si>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</si>
  <si>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</si>
  <si>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</si>
  <si>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</si>
  <si>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</si>
  <si>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</si>
  <si>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</si>
  <si>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</si>
  <si>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</si>
  <si>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</si>
  <si>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</si>
  <si>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</si>
  <si>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</si>
  <si>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</si>
  <si>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</si>
  <si>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</si>
  <si>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</si>
  <si>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</si>
  <si>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</si>
  <si>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</si>
  <si>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</si>
  <si>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</si>
  <si>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</si>
  <si>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</si>
  <si>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</si>
  <si>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</si>
  <si>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</si>
  <si>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</si>
  <si>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</si>
  <si>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</si>
  <si>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</si>
  <si>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</si>
  <si>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</si>
  <si>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</si>
  <si>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</si>
  <si>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</si>
  <si>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</si>
  <si>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</si>
  <si>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</si>
  <si>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</si>
  <si>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</si>
  <si>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</si>
  <si>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</si>
  <si>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</si>
  <si>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</si>
  <si>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</si>
  <si>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</si>
  <si>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</si>
  <si>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</si>
  <si>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</si>
  <si>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</si>
  <si>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</si>
  <si>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</si>
  <si>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</si>
  <si>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</si>
  <si>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</si>
  <si>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</si>
  <si>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</si>
  <si>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</si>
  <si>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</si>
  <si>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</si>
  <si>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</si>
  <si>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</si>
  <si>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</si>
  <si>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</si>
  <si>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</si>
  <si>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</si>
  <si>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</si>
  <si>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</si>
  <si>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</si>
  <si>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</si>
  <si>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</si>
  <si>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</si>
  <si>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</si>
  <si>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</si>
  <si>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</si>
  <si>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</si>
  <si>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</si>
  <si>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</si>
  <si>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</si>
  <si>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</si>
  <si>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</si>
  <si>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</si>
  <si>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</si>
  <si>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</si>
  <si>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</si>
  <si>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</si>
  <si>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</si>
  <si>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</si>
  <si>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</si>
  <si>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</si>
  <si>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</si>
  <si>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</si>
  <si>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</si>
  <si>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</si>
  <si>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</si>
  <si>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</si>
  <si>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</si>
  <si>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</si>
  <si>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</si>
  <si>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</si>
  <si>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</si>
  <si>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</si>
  <si>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</si>
  <si>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</si>
  <si>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</si>
  <si>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</si>
  <si>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</si>
  <si>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</si>
  <si>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</si>
  <si>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</si>
  <si>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</si>
  <si>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</si>
  <si>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</si>
  <si>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</si>
  <si>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</si>
  <si>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</si>
  <si>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</si>
  <si>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</si>
  <si>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</si>
  <si>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</si>
  <si>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</si>
  <si>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</si>
  <si>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</si>
  <si>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</si>
  <si>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</si>
  <si>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</si>
  <si>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</si>
  <si>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</si>
  <si>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</si>
  <si>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</si>
  <si>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</si>
  <si>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</si>
  <si>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</si>
  <si>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</si>
  <si>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</si>
  <si>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</si>
  <si>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</si>
  <si>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</si>
  <si>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</si>
  <si>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</si>
  <si>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</si>
  <si>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</si>
  <si>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</si>
  <si>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</si>
  <si>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</si>
  <si>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</si>
  <si>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</si>
  <si>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</si>
  <si>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</si>
  <si>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</si>
  <si>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</si>
  <si>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</si>
  <si>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</si>
  <si>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</si>
  <si>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</si>
  <si>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</si>
  <si>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</si>
  <si>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</si>
  <si>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</si>
  <si>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</si>
  <si>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</si>
  <si>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</si>
  <si>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</si>
  <si>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</si>
  <si>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</si>
  <si>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</si>
  <si>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</si>
  <si>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</si>
  <si>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</si>
  <si>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</si>
  <si>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</si>
  <si>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</si>
  <si>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</si>
  <si>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</si>
  <si>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</si>
  <si>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</si>
  <si>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</si>
  <si>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</si>
  <si>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</si>
  <si>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</si>
  <si>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</si>
  <si>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</si>
  <si>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</si>
  <si>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</si>
  <si>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</si>
  <si>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</si>
  <si>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</si>
  <si>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</si>
  <si>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</si>
  <si>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</si>
  <si>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</si>
  <si>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</si>
  <si>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</si>
  <si>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</si>
  <si>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</si>
  <si>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</si>
  <si>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</si>
  <si>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</si>
  <si>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</si>
  <si>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</si>
  <si>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</si>
  <si>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</si>
  <si>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</si>
  <si>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</si>
  <si>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</si>
  <si>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</si>
  <si>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</si>
  <si>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</si>
  <si>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</si>
  <si>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</si>
  <si>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</si>
  <si>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</si>
  <si>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</si>
  <si>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</si>
  <si>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</si>
  <si>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</si>
  <si>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</si>
  <si>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</si>
  <si>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</si>
  <si>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</si>
  <si>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</si>
  <si>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</si>
  <si>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</si>
  <si>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</si>
  <si>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</si>
  <si>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</si>
  <si>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</si>
  <si>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</si>
  <si>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</si>
  <si>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</si>
  <si>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</si>
  <si>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</si>
  <si>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</si>
  <si>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</si>
  <si>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</si>
  <si>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</si>
  <si>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</si>
  <si>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</si>
  <si>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</si>
  <si>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</si>
  <si>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</si>
  <si>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</si>
  <si>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</si>
  <si>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</si>
  <si>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</si>
  <si>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</si>
  <si>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</si>
  <si>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</si>
  <si>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</si>
  <si>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</si>
  <si>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</si>
  <si>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</si>
  <si>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</si>
  <si>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</si>
  <si>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</si>
  <si>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</si>
  <si>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</si>
  <si>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</si>
  <si>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</si>
  <si>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</si>
  <si>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</si>
  <si>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</si>
  <si>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</si>
  <si>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</si>
  <si>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</si>
  <si>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</si>
  <si>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</si>
  <si>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</si>
  <si>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</si>
  <si>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</si>
  <si>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</si>
  <si>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</si>
  <si>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</si>
  <si>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</si>
  <si>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</si>
  <si>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</si>
  <si>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</si>
  <si>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</si>
  <si>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</si>
  <si>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</si>
  <si>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</si>
  <si>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</si>
  <si>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</si>
  <si>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</si>
  <si>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</si>
  <si>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</si>
  <si>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</si>
  <si>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</si>
  <si>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</si>
  <si>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</si>
  <si>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</si>
  <si>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</si>
  <si>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</si>
  <si>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</si>
  <si>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</si>
  <si>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</si>
  <si>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</si>
  <si>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</si>
  <si>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</si>
  <si>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</si>
  <si>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</si>
  <si>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</si>
  <si>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</si>
  <si>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</si>
  <si>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</si>
  <si>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</si>
  <si>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</si>
  <si>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</si>
  <si>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</si>
  <si>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</si>
  <si>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</si>
  <si>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</si>
  <si>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</si>
  <si>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</si>
  <si>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</si>
  <si>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</si>
  <si>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</si>
  <si>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</si>
  <si>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</si>
  <si>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</si>
  <si>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</si>
  <si>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</si>
  <si>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</si>
  <si>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</si>
  <si>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</si>
  <si>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</si>
  <si>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</si>
  <si>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</si>
  <si>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</si>
  <si>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</si>
  <si>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</si>
  <si>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</si>
  <si>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</si>
  <si>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</si>
  <si>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</si>
  <si>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</si>
  <si>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</si>
  <si>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</si>
  <si>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</si>
  <si>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</si>
  <si>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</si>
  <si>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</si>
  <si>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</si>
  <si>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</si>
  <si>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</si>
  <si>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</si>
  <si>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</si>
  <si>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</si>
  <si>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</si>
  <si>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</si>
  <si>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</si>
  <si>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</si>
  <si>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</si>
  <si>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</si>
  <si>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</si>
  <si>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</si>
  <si>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</si>
  <si>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</si>
  <si>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</si>
  <si>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</si>
  <si>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</si>
  <si>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</si>
  <si>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</si>
  <si>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</si>
  <si>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</si>
  <si>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</si>
  <si>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</si>
  <si>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</si>
  <si>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</si>
  <si>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</si>
  <si>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</si>
  <si>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</si>
  <si>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</si>
  <si>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</si>
  <si>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</si>
  <si>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</si>
  <si>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</si>
  <si>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</si>
  <si>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</si>
  <si>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</si>
  <si>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</si>
  <si>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</si>
  <si>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</si>
  <si>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</si>
  <si>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</si>
  <si>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</si>
  <si>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</si>
  <si>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</si>
  <si>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</si>
  <si>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</si>
  <si>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</si>
  <si>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</si>
  <si>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</si>
  <si>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</si>
  <si>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</si>
  <si>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</si>
  <si>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</si>
  <si>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</si>
  <si>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</si>
  <si>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</si>
  <si>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</si>
  <si>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</si>
  <si>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</si>
  <si>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</si>
  <si>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</si>
  <si>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</si>
  <si>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</si>
  <si>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</si>
  <si>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</si>
  <si>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</si>
  <si>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</si>
  <si>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</si>
  <si>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</si>
  <si>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</si>
  <si>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</si>
  <si>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</si>
  <si>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</si>
  <si>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</si>
  <si>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</si>
  <si>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</si>
  <si>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</si>
  <si>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</si>
  <si>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</si>
  <si>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</si>
  <si>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</si>
  <si>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</si>
  <si>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</si>
  <si>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</si>
  <si>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</si>
  <si>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</si>
  <si>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</si>
  <si>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</si>
  <si>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</si>
  <si>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</si>
  <si>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</si>
  <si>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</si>
  <si>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</si>
  <si>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</si>
  <si>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</si>
  <si>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</si>
  <si>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</si>
  <si>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</si>
  <si>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</si>
  <si>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</si>
  <si>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</si>
  <si>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</si>
  <si>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</si>
  <si>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</si>
  <si>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</si>
  <si>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</si>
  <si>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</si>
  <si>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</si>
  <si>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</si>
  <si>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</si>
  <si>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</si>
  <si>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</si>
  <si>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</si>
  <si>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</si>
  <si>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</si>
  <si>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</si>
  <si>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</si>
  <si>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</si>
  <si>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</si>
  <si>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</si>
  <si>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</si>
  <si>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</si>
  <si>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</si>
  <si>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</si>
  <si>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</si>
  <si>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</si>
  <si>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</si>
  <si>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</si>
  <si>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</si>
  <si>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</si>
  <si>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</si>
  <si>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</si>
  <si>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</si>
  <si>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</si>
  <si>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</si>
  <si>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</si>
  <si>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</si>
  <si>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</si>
  <si>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</si>
  <si>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</si>
  <si>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</si>
  <si>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</si>
  <si>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</si>
  <si>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</si>
  <si>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</si>
  <si>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</si>
  <si>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</si>
  <si>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</si>
  <si>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</si>
  <si>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</si>
  <si>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</si>
  <si>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</si>
  <si>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</si>
  <si>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</si>
  <si>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</si>
  <si>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</si>
  <si>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</si>
  <si>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</si>
  <si>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</si>
  <si>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</si>
  <si>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</si>
  <si>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</si>
  <si>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</si>
  <si>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</si>
  <si>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</si>
  <si>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</si>
  <si>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</si>
  <si>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</si>
  <si>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</si>
  <si>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</si>
  <si>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</si>
  <si>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</si>
  <si>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</si>
  <si>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</si>
  <si>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</si>
  <si>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</si>
  <si>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</si>
  <si>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</si>
  <si>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</si>
  <si>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</si>
  <si>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</si>
  <si>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</si>
  <si>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</si>
  <si>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</si>
  <si>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</si>
  <si>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</si>
  <si>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</si>
  <si>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</si>
  <si>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</si>
  <si>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</si>
  <si>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</si>
  <si>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</si>
  <si>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</si>
  <si>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</si>
  <si>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</si>
  <si>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</si>
  <si>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</si>
  <si>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</si>
  <si>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</si>
  <si>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</si>
  <si>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</si>
  <si>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</si>
  <si>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</si>
  <si>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</si>
  <si>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</si>
  <si>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</si>
  <si>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</si>
  <si>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</si>
  <si>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</si>
  <si>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</si>
  <si>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</si>
  <si>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</si>
  <si>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</si>
  <si>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</si>
  <si>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</si>
  <si>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</si>
  <si>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</si>
  <si>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</si>
  <si>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</si>
  <si>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</si>
  <si>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</si>
  <si>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</si>
  <si>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</si>
  <si>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</si>
  <si>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</si>
  <si>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</si>
  <si>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</si>
  <si>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</si>
  <si>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</si>
  <si>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</si>
  <si>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</si>
  <si>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</si>
  <si>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</si>
  <si>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</si>
  <si>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</si>
  <si>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</si>
  <si>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</si>
  <si>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</si>
  <si>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</si>
  <si>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</si>
  <si>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</si>
  <si>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</si>
  <si>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</si>
  <si>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</si>
  <si>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</si>
  <si>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</si>
  <si>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</si>
  <si>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</si>
  <si>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</si>
  <si>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</si>
  <si>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</si>
  <si>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</si>
  <si>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</si>
  <si>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</si>
  <si>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</si>
  <si>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</si>
  <si>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</si>
  <si>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</si>
  <si>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</si>
  <si>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</si>
  <si>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</si>
  <si>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</si>
  <si>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</si>
  <si>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</si>
  <si>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</si>
  <si>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</si>
  <si>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</si>
  <si>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</si>
  <si>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</si>
  <si>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</si>
  <si>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</si>
  <si>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</si>
  <si>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</si>
  <si>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</si>
  <si>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</si>
  <si>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</si>
  <si>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</si>
  <si>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</si>
  <si>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</si>
  <si>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</si>
  <si>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</si>
  <si>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</si>
  <si>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</si>
  <si>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</si>
  <si>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</si>
  <si>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</si>
  <si>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</si>
  <si>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</si>
  <si>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</si>
  <si>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</si>
  <si>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</si>
  <si>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</si>
  <si>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</si>
  <si>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</si>
  <si>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</si>
  <si>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</si>
  <si>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</si>
  <si>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</si>
  <si>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</si>
  <si>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</si>
  <si>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</si>
  <si>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</si>
  <si>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</si>
  <si>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</si>
  <si>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</si>
  <si>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</si>
  <si>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</si>
  <si>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</si>
  <si>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</si>
  <si>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</si>
  <si>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</si>
  <si>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</si>
  <si>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</si>
  <si>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</si>
  <si>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</si>
  <si>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</si>
  <si>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</si>
  <si>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</si>
  <si>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</si>
  <si>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</si>
  <si>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</si>
  <si>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</si>
  <si>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</si>
  <si>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</si>
  <si>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</si>
  <si>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</si>
  <si>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</si>
  <si>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</si>
  <si>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</si>
  <si>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</si>
  <si>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</si>
  <si>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</si>
  <si>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</si>
  <si>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</si>
  <si>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</si>
  <si>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</si>
  <si>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</si>
  <si>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</si>
  <si>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</si>
  <si>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</si>
  <si>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</si>
  <si>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</si>
  <si>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</si>
  <si>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</si>
  <si>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</si>
  <si>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</si>
  <si>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</si>
  <si>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</si>
  <si>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</si>
  <si>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</si>
  <si>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</si>
  <si>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</si>
  <si>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</si>
  <si>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</si>
  <si>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</si>
  <si>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</si>
  <si>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</si>
  <si>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</si>
  <si>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</si>
  <si>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</si>
  <si>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</si>
  <si>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</si>
  <si>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</si>
  <si>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</si>
  <si>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</si>
  <si>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</si>
  <si>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</si>
  <si>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</si>
  <si>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</si>
  <si>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</si>
  <si>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</si>
  <si>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</si>
  <si>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</si>
  <si>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</si>
  <si>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</si>
  <si>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</si>
  <si>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</si>
  <si>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</si>
  <si>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</si>
  <si>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</si>
  <si>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</si>
  <si>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</si>
  <si>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</si>
  <si>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</si>
  <si>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</si>
  <si>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</si>
  <si>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</si>
  <si>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</si>
  <si>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</si>
  <si>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</si>
  <si>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</si>
  <si>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</si>
  <si>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</si>
  <si>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</si>
  <si>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</si>
  <si>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</si>
  <si>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</si>
  <si>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</si>
  <si>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</si>
  <si>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</si>
  <si>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</si>
  <si>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</si>
  <si>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</si>
  <si>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</si>
  <si>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</si>
  <si>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</si>
  <si>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</si>
  <si>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</si>
  <si>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</si>
  <si>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</si>
  <si>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</si>
  <si>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</si>
  <si>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</si>
  <si>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</si>
  <si>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</si>
  <si>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</si>
  <si>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</si>
  <si>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</si>
  <si>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</si>
  <si>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</si>
  <si>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</si>
  <si>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</si>
  <si>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</si>
  <si>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</si>
  <si>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</si>
  <si>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</si>
  <si>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</si>
  <si>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</si>
  <si>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</si>
  <si>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</si>
  <si>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</si>
  <si>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</si>
  <si>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</si>
  <si>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</si>
  <si>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</si>
  <si>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</si>
  <si>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</si>
  <si>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</si>
  <si>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</si>
  <si>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</si>
  <si>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</si>
  <si>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</si>
  <si>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</si>
  <si>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</si>
  <si>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</si>
  <si>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</si>
  <si>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</si>
  <si>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</si>
  <si>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</si>
  <si>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</si>
  <si>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</si>
  <si>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</si>
  <si>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</si>
  <si>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</si>
  <si>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</si>
  <si>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</si>
  <si>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</si>
  <si>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</si>
  <si>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</si>
  <si>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</si>
  <si>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</si>
  <si>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</si>
  <si>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</si>
  <si>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</si>
  <si>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</si>
  <si>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</si>
  <si>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</si>
  <si>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</si>
  <si>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</si>
  <si>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</si>
  <si>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</si>
  <si>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</si>
  <si>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</si>
  <si>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</si>
  <si>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</si>
  <si>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</si>
  <si>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</si>
  <si>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</si>
  <si>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</si>
  <si>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</si>
  <si>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</si>
  <si>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</si>
  <si>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</si>
  <si>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</si>
  <si>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</si>
  <si>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</si>
  <si>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</si>
  <si>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</si>
  <si>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</si>
  <si>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</si>
  <si>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</si>
  <si>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</si>
  <si>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</si>
  <si>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</si>
  <si>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</si>
  <si>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</si>
  <si>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</si>
  <si>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</si>
  <si>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</si>
  <si>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</si>
  <si>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</si>
  <si>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</si>
  <si>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</si>
  <si>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</si>
  <si>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</si>
  <si>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</si>
  <si>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</si>
  <si>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</si>
  <si>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</si>
  <si>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</si>
  <si>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</si>
  <si>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</si>
  <si>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</si>
  <si>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</si>
  <si>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</si>
  <si>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</si>
  <si>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</si>
  <si>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</si>
  <si>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</si>
  <si>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</si>
  <si>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</si>
  <si>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</si>
  <si>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</si>
  <si>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</si>
  <si>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</si>
  <si>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</si>
  <si>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</si>
  <si>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</si>
  <si>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</si>
  <si>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</si>
  <si>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</si>
  <si>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</si>
  <si>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</si>
  <si>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</si>
  <si>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</si>
  <si>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</si>
  <si>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</si>
  <si>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</si>
  <si>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</si>
  <si>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</si>
  <si>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</si>
  <si>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</si>
  <si>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</si>
  <si>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</si>
  <si>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</si>
  <si>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</si>
  <si>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</si>
  <si>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</si>
  <si>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</si>
  <si>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</si>
  <si>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</si>
  <si>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</si>
  <si>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</si>
  <si>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</si>
  <si>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</si>
  <si>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</si>
  <si>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</si>
  <si>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</si>
  <si>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</si>
  <si>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</si>
  <si>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</si>
  <si>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</si>
  <si>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</si>
  <si>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</si>
  <si>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</si>
  <si>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</si>
  <si>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</si>
  <si>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</si>
  <si>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</si>
  <si>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</si>
  <si>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</si>
  <si>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</si>
  <si>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</si>
  <si>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</si>
  <si>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</si>
  <si>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</si>
  <si>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</si>
  <si>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</si>
  <si>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</si>
  <si>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</si>
  <si>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</si>
  <si>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</si>
  <si>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</si>
  <si>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</si>
  <si>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</si>
  <si>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</si>
  <si>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</si>
  <si>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</si>
  <si>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</si>
  <si>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</si>
  <si>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</si>
  <si>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</si>
  <si>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</si>
  <si>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</si>
  <si>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</si>
  <si>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</si>
  <si>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</si>
  <si>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</si>
  <si>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</si>
  <si>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</si>
  <si>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</si>
  <si>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</si>
  <si>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</si>
  <si>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</si>
  <si>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</si>
  <si>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</si>
  <si>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</si>
  <si>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</si>
  <si>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</si>
  <si>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</si>
  <si>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</si>
  <si>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</si>
  <si>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</si>
  <si>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</si>
  <si>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</si>
  <si>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</si>
  <si>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</si>
  <si>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</si>
  <si>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</si>
  <si>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</si>
  <si>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</si>
  <si>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</si>
  <si>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</si>
  <si>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</si>
  <si>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</si>
  <si>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</si>
  <si>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</si>
  <si>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</si>
  <si>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</si>
  <si>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</si>
  <si>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</si>
  <si>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</si>
  <si>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</si>
  <si>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</si>
  <si>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</si>
  <si>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</si>
  <si>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</si>
  <si>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</si>
  <si>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</si>
  <si>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</si>
  <si>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</si>
  <si>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</si>
  <si>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</si>
  <si>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</si>
  <si>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</si>
  <si>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</si>
  <si>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</si>
  <si>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</si>
  <si>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</si>
  <si>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</si>
  <si>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</si>
  <si>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</si>
  <si>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</si>
  <si>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</si>
  <si>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</si>
  <si>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</si>
  <si>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</si>
  <si>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</si>
  <si>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</si>
  <si>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</si>
  <si>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</si>
  <si>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</si>
  <si>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</si>
  <si>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</si>
  <si>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</si>
  <si>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</si>
  <si>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</si>
  <si>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</si>
  <si>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</si>
  <si>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</si>
  <si>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</si>
  <si>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</si>
  <si>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</si>
  <si>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</si>
  <si>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</si>
  <si>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</si>
  <si>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</si>
  <si>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</si>
  <si>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</si>
  <si>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</si>
  <si>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</si>
  <si>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</si>
  <si>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</si>
  <si>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</si>
  <si>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</si>
  <si>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</si>
  <si>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</si>
  <si>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</si>
  <si>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</si>
  <si>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</si>
  <si>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</si>
  <si>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</si>
  <si>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</si>
  <si>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</si>
  <si>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</si>
  <si>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</si>
  <si>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</si>
  <si>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</si>
  <si>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</si>
  <si>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</si>
  <si>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</si>
  <si>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</si>
  <si>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</si>
  <si>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</si>
  <si>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</si>
  <si>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</si>
  <si>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</si>
  <si>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</si>
  <si>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</si>
  <si>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</si>
  <si>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</si>
  <si>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</si>
  <si>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</si>
  <si>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</si>
  <si>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</si>
  <si>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</si>
  <si>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</si>
  <si>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</si>
  <si>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</si>
  <si>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</si>
  <si>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</si>
  <si>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</si>
  <si>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</si>
  <si>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</si>
  <si>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</si>
  <si>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</si>
  <si>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</si>
  <si>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</si>
  <si>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</si>
  <si>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</si>
  <si>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</si>
  <si>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</si>
  <si>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</si>
  <si>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</si>
  <si>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</si>
  <si>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</si>
  <si>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</si>
  <si>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</si>
  <si>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</si>
  <si>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</si>
  <si>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</si>
  <si>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</si>
  <si>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</si>
  <si>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</si>
  <si>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</si>
  <si>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</si>
  <si>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</si>
  <si>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</si>
  <si>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</si>
  <si>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</si>
  <si>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</si>
  <si>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</si>
  <si>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</si>
  <si>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</si>
  <si>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</si>
  <si>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</si>
  <si>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</si>
  <si>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</si>
  <si>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</si>
  <si>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</si>
  <si>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</si>
  <si>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</si>
  <si>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</si>
  <si>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</si>
  <si>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</si>
  <si>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</si>
  <si>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</si>
  <si>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</si>
  <si>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</si>
  <si>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</si>
  <si>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</si>
  <si>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</si>
  <si>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</si>
  <si>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</si>
  <si>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</si>
  <si>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</si>
  <si>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</si>
  <si>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</si>
  <si>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</si>
  <si>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</si>
  <si>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</si>
  <si>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</si>
  <si>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</si>
  <si>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</si>
  <si>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</si>
  <si>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</si>
  <si>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</si>
  <si>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</si>
  <si>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</si>
  <si>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</si>
  <si>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</si>
  <si>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</si>
  <si>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</si>
  <si>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</si>
  <si>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</si>
  <si>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</si>
  <si>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</si>
  <si>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</si>
  <si>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</si>
  <si>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</si>
  <si>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</si>
  <si>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</si>
  <si>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</si>
  <si>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</si>
  <si>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</si>
  <si>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</si>
  <si>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</si>
  <si>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</si>
  <si>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</si>
  <si>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</si>
  <si>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</si>
  <si>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</si>
  <si>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</si>
  <si>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</si>
  <si>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</si>
  <si>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</si>
  <si>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</si>
  <si>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</si>
  <si>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</si>
  <si>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</si>
  <si>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</si>
  <si>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</si>
  <si>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</si>
  <si>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</si>
  <si>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</si>
  <si>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</si>
  <si>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</si>
  <si>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</si>
  <si>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</si>
  <si>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</si>
  <si>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</si>
  <si>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</si>
  <si>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</si>
  <si>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</si>
  <si>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</si>
  <si>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</si>
  <si>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</si>
  <si>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</si>
  <si>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</si>
  <si>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</si>
  <si>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</si>
  <si>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</si>
  <si>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</si>
  <si>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</si>
  <si>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</si>
  <si>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</si>
  <si>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</si>
  <si>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</si>
  <si>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</si>
  <si>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</si>
  <si>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</si>
  <si>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</si>
  <si>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</si>
  <si>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</si>
  <si>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</si>
  <si>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</si>
  <si>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</si>
  <si>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</si>
  <si>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</si>
  <si>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</si>
  <si>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</si>
  <si>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</si>
  <si>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</si>
  <si>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</si>
  <si>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</si>
  <si>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</si>
  <si>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</si>
  <si>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</si>
  <si>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</si>
  <si>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</si>
  <si>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</si>
  <si>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</si>
  <si>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</si>
  <si>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</si>
  <si>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</si>
  <si>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</si>
  <si>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</si>
  <si>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</si>
  <si>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</si>
  <si>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</si>
  <si>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</si>
  <si>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</si>
  <si>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</si>
  <si>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</si>
  <si>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</si>
  <si>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</si>
  <si>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</si>
  <si>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</si>
  <si>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</si>
  <si>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</si>
  <si>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</si>
  <si>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</si>
  <si>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</si>
  <si>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</si>
  <si>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</si>
  <si>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</si>
  <si>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</si>
  <si>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</si>
  <si>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</si>
  <si>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</si>
  <si>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</si>
  <si>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</si>
  <si>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</si>
  <si>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</si>
  <si>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</si>
  <si>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</si>
  <si>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</si>
  <si>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</si>
  <si>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</si>
  <si>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</si>
  <si>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</si>
  <si>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</si>
  <si>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</si>
  <si>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</si>
  <si>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</si>
  <si>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</si>
  <si>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</si>
  <si>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</si>
  <si>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</si>
  <si>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</si>
  <si>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</si>
  <si>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</si>
  <si>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</si>
  <si>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</si>
  <si>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</si>
  <si>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</si>
  <si>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</si>
  <si>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</si>
  <si>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</si>
  <si>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</si>
  <si>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</si>
  <si>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</si>
  <si>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</si>
  <si>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</si>
  <si>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</si>
  <si>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</si>
  <si>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</si>
  <si>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</si>
  <si>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</si>
  <si>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</si>
  <si>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</si>
  <si>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</si>
  <si>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</si>
  <si>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</si>
  <si>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</si>
  <si>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</si>
  <si>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</si>
  <si>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</si>
  <si>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</si>
  <si>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</si>
  <si>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</si>
  <si>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</si>
  <si>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</si>
  <si>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</si>
  <si>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</si>
  <si>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</si>
  <si>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</si>
  <si>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</si>
  <si>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</si>
  <si>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</si>
  <si>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</si>
  <si>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</si>
  <si>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</si>
  <si>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</si>
  <si>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</si>
  <si>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</si>
  <si>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</si>
  <si>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</si>
  <si>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</si>
  <si>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</si>
  <si>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</si>
  <si>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</si>
  <si>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</si>
  <si>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</si>
  <si>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</si>
  <si>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</si>
  <si>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</si>
  <si>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</si>
  <si>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</si>
  <si>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</si>
  <si>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</si>
  <si>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</si>
  <si>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</si>
  <si>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</si>
  <si>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</si>
  <si>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</si>
  <si>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</si>
  <si>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</si>
  <si>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</si>
  <si>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</si>
  <si>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</si>
  <si>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</si>
  <si>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</si>
  <si>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</si>
  <si>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</si>
  <si>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</si>
  <si>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</si>
  <si>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</si>
  <si>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</si>
  <si>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</si>
  <si>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</si>
  <si>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</si>
  <si>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</si>
  <si>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</si>
  <si>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</si>
  <si>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</si>
  <si>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</si>
  <si>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</si>
  <si>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</si>
  <si>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</si>
  <si>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</si>
  <si>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</si>
  <si>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</si>
  <si>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</si>
  <si>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</si>
  <si>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</si>
  <si>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</si>
  <si>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</si>
  <si>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</si>
  <si>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</si>
  <si>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</si>
  <si>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</si>
  <si>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</si>
  <si>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</si>
  <si>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</si>
  <si>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</si>
  <si>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</si>
  <si>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</si>
  <si>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</si>
  <si>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</si>
  <si>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</si>
  <si>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</si>
  <si>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</si>
  <si>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</si>
  <si>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</si>
  <si>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</si>
  <si>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</si>
  <si>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</si>
  <si>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</si>
  <si>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</si>
  <si>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</si>
  <si>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</si>
  <si>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</si>
  <si>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</si>
  <si>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</si>
  <si>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</si>
  <si>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</si>
  <si>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</si>
  <si>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</si>
  <si>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</si>
  <si>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</si>
  <si>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</si>
  <si>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</si>
  <si>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</si>
  <si>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</si>
  <si>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</si>
  <si>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</si>
  <si>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</si>
  <si>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</si>
  <si>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</si>
  <si>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</si>
  <si>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</si>
  <si>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</si>
  <si>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</si>
  <si>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</si>
  <si>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</si>
  <si>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</si>
  <si>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</si>
  <si>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</si>
  <si>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</si>
  <si>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</si>
  <si>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</si>
  <si>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</si>
  <si>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</si>
  <si>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</si>
  <si>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</si>
  <si>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</si>
  <si>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</si>
  <si>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</si>
  <si>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</si>
  <si>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</si>
  <si>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</si>
  <si>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</si>
  <si>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</si>
  <si>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</si>
  <si>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</si>
  <si>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</si>
  <si>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</si>
  <si>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</si>
  <si>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</si>
  <si>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</si>
  <si>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</si>
  <si>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</si>
  <si>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</si>
  <si>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</si>
  <si>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</si>
  <si>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</si>
  <si>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</si>
  <si>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</si>
  <si>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</si>
  <si>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</si>
  <si>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</si>
  <si>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</si>
  <si>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</si>
  <si>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</si>
  <si>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</si>
  <si>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</si>
  <si>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</si>
  <si>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</si>
  <si>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</si>
  <si>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</si>
  <si>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</si>
  <si>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</si>
  <si>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</si>
  <si>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</si>
  <si>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</si>
  <si>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</si>
  <si>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</si>
  <si>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</si>
  <si>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</si>
  <si>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</si>
  <si>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</si>
  <si>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</si>
  <si>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</si>
  <si>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</si>
  <si>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</si>
  <si>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</si>
  <si>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</si>
  <si>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</si>
  <si>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</si>
  <si>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</si>
  <si>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</si>
  <si>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</si>
  <si>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</si>
  <si>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</si>
  <si>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</si>
  <si>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</si>
  <si>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</si>
  <si>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</si>
  <si>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</si>
  <si>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</si>
  <si>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</si>
  <si>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</si>
  <si>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</si>
  <si>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</si>
  <si>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</si>
  <si>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</si>
  <si>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</si>
  <si>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</si>
  <si>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</si>
  <si>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</si>
  <si>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</si>
  <si>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</si>
  <si>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</si>
  <si>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</si>
  <si>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</si>
  <si>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</si>
  <si>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</si>
  <si>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</si>
  <si>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</si>
  <si>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</si>
  <si>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</si>
  <si>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</si>
  <si>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</si>
  <si>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</si>
  <si>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</si>
  <si>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</si>
  <si>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</si>
  <si>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</si>
  <si>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</si>
  <si>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</si>
  <si>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</si>
  <si>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</si>
  <si>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</si>
  <si>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</si>
  <si>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</si>
  <si>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</si>
  <si>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</si>
  <si>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</si>
  <si>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</si>
  <si>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</si>
  <si>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</si>
  <si>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</si>
  <si>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</si>
  <si>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</si>
  <si>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</si>
  <si>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</si>
  <si>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</si>
  <si>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</si>
  <si>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</si>
  <si>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</si>
  <si>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</si>
  <si>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</si>
  <si>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</si>
  <si>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</si>
  <si>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</si>
  <si>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</si>
  <si>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</si>
  <si>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</si>
  <si>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</si>
  <si>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</si>
  <si>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</si>
  <si>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</si>
  <si>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</si>
  <si>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</si>
  <si>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</si>
  <si>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</si>
  <si>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</si>
  <si>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</si>
  <si>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</si>
  <si>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</si>
  <si>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</si>
  <si>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</si>
  <si>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</si>
  <si>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</si>
  <si>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</si>
  <si>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</si>
  <si>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</si>
  <si>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</si>
  <si>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</si>
  <si>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</si>
  <si>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</si>
  <si>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</si>
  <si>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</si>
  <si>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</si>
  <si>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</si>
  <si>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</si>
  <si>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</si>
  <si>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</si>
  <si>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</si>
  <si>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</si>
  <si>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</si>
  <si>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</si>
  <si>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</si>
  <si>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</si>
  <si>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</si>
  <si>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</si>
  <si>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</si>
  <si>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</si>
  <si>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</si>
  <si>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</si>
  <si>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</si>
  <si>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</si>
  <si>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</si>
  <si>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</si>
  <si>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</si>
  <si>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</si>
  <si>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</si>
  <si>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</si>
  <si>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</si>
  <si>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</si>
  <si>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</si>
  <si>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</si>
  <si>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</si>
  <si>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</si>
  <si>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</si>
  <si>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</si>
  <si>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</si>
  <si>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</si>
  <si>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</si>
  <si>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</si>
  <si>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</si>
  <si>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</si>
  <si>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</si>
  <si>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</si>
  <si>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</si>
  <si>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</si>
  <si>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</si>
  <si>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</si>
  <si>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</si>
  <si>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</si>
  <si>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</si>
  <si>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</si>
  <si>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</si>
  <si>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</si>
  <si>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</si>
  <si>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</si>
  <si>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</si>
  <si>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</si>
  <si>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</si>
  <si>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</si>
  <si>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</si>
  <si>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</si>
  <si>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</si>
  <si>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</si>
  <si>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</si>
  <si>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</si>
  <si>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</si>
  <si>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</si>
  <si>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</si>
  <si>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</si>
  <si>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</si>
  <si>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</si>
  <si>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</si>
  <si>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</si>
  <si>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</si>
  <si>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</si>
  <si>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</si>
  <si>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</si>
  <si>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</si>
  <si>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</si>
  <si>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</si>
  <si>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</si>
  <si>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</si>
  <si>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</si>
  <si>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</si>
  <si>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</si>
  <si>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</si>
  <si>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</si>
  <si>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</si>
  <si>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</si>
  <si>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</si>
  <si>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</si>
  <si>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</si>
  <si>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</si>
  <si>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</si>
  <si>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</si>
  <si>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</si>
  <si>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</si>
  <si>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</si>
  <si>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</si>
  <si>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</si>
  <si>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</si>
  <si>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</si>
  <si>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</si>
  <si>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</si>
  <si>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</si>
  <si>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</si>
  <si>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</si>
  <si>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</si>
  <si>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</si>
  <si>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</si>
  <si>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</si>
  <si>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</si>
  <si>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</si>
  <si>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</si>
  <si>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</si>
  <si>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</si>
  <si>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</si>
  <si>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</si>
  <si>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</si>
  <si>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</si>
  <si>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</si>
  <si>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</si>
  <si>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</si>
  <si>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</si>
  <si>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</si>
  <si>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</si>
  <si>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</si>
  <si>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</si>
  <si>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</si>
  <si>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</si>
  <si>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</si>
  <si>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</si>
  <si>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</si>
  <si>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</si>
  <si>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</si>
  <si>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</si>
  <si>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</si>
  <si>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</si>
  <si>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</si>
  <si>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</si>
  <si>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</si>
  <si>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</si>
  <si>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</si>
  <si>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</si>
  <si>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</si>
  <si>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</si>
  <si>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</si>
  <si>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</si>
  <si>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</si>
  <si>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</si>
  <si>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</si>
  <si>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</si>
  <si>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</si>
  <si>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</si>
  <si>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</si>
  <si>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</si>
  <si>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</si>
  <si>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</si>
  <si>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</si>
  <si>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</si>
  <si>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</si>
  <si>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</si>
  <si>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</si>
  <si>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</si>
  <si>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</si>
  <si>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</si>
  <si>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</si>
  <si>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</si>
  <si>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</si>
  <si>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</si>
  <si>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</si>
  <si>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</si>
  <si>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</si>
  <si>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</si>
  <si>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</si>
  <si>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</si>
  <si>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</si>
  <si>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</si>
  <si>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</si>
  <si>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</si>
  <si>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</si>
  <si>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</si>
  <si>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</si>
  <si>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</si>
  <si>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</si>
  <si>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</si>
  <si>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</si>
  <si>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</si>
  <si>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</si>
  <si>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</si>
  <si>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</si>
  <si>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</si>
  <si>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</si>
  <si>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</si>
  <si>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</si>
  <si>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</si>
  <si>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</si>
  <si>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</si>
  <si>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</si>
  <si>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</si>
  <si>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</si>
  <si>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</si>
  <si>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</si>
  <si>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</si>
  <si>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</si>
  <si>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</si>
  <si>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</si>
  <si>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</si>
  <si>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</si>
  <si>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</si>
  <si>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</si>
  <si>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</si>
  <si>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</si>
  <si>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</si>
  <si>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</si>
  <si>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</si>
  <si>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</si>
  <si>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</si>
  <si>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</si>
  <si>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</si>
  <si>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</si>
  <si>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</si>
  <si>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</si>
  <si>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</si>
  <si>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</si>
  <si>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</si>
  <si>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</si>
  <si>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</si>
  <si>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</si>
  <si>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</si>
  <si>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</si>
  <si>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</si>
  <si>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</si>
  <si>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</si>
  <si>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</si>
  <si>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</si>
  <si>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</si>
  <si>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</si>
  <si>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</si>
  <si>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</si>
  <si>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</si>
  <si>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</si>
  <si>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</si>
  <si>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</si>
  <si>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</si>
  <si>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</si>
  <si>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</si>
  <si>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</si>
  <si>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</si>
  <si>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</si>
  <si>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</si>
  <si>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</si>
  <si>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</si>
  <si>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</si>
  <si>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</si>
  <si>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</si>
  <si>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</si>
  <si>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</si>
  <si>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</si>
  <si>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</si>
  <si>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</si>
  <si>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</si>
  <si>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</si>
  <si>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</si>
  <si>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</si>
  <si>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</si>
  <si>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</si>
  <si>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</si>
  <si>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</si>
  <si>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</si>
  <si>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</si>
  <si>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</si>
  <si>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</si>
  <si>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</si>
  <si>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</si>
  <si>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</si>
  <si>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</si>
  <si>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</si>
  <si>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</si>
  <si>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</si>
  <si>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</si>
  <si>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</si>
  <si>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</si>
  <si>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</si>
  <si>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</si>
  <si>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</si>
  <si>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</si>
  <si>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</si>
  <si>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</si>
  <si>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</si>
  <si>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</si>
  <si>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</si>
  <si>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</si>
  <si>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</si>
  <si>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</si>
  <si>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</si>
  <si>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</si>
  <si>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</si>
  <si>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</si>
  <si>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</si>
  <si>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</si>
  <si>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</si>
  <si>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</si>
  <si>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</si>
  <si>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</si>
  <si>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</si>
  <si>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</si>
  <si>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</si>
  <si>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</si>
  <si>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</si>
  <si>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</si>
  <si>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</si>
  <si>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</si>
  <si>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</si>
  <si>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</si>
  <si>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</si>
  <si>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</si>
  <si>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</si>
  <si>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</si>
  <si>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</si>
  <si>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</si>
  <si>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</si>
  <si>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</si>
  <si>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</si>
  <si>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</si>
  <si>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</si>
  <si>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</si>
  <si>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</si>
  <si>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</si>
  <si>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</si>
  <si>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</si>
  <si>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</si>
  <si>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</si>
  <si>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</si>
  <si>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</si>
  <si>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</si>
  <si>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</si>
  <si>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</si>
  <si>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</si>
  <si>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</si>
  <si>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</si>
  <si>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</si>
  <si>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</si>
  <si>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</si>
  <si>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</si>
  <si>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</si>
  <si>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</si>
  <si>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</si>
  <si>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</si>
  <si>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</si>
  <si>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</si>
  <si>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</si>
  <si>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</si>
  <si>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</si>
  <si>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</si>
  <si>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</si>
  <si>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</si>
  <si>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</si>
  <si>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</si>
  <si>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</si>
  <si>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</si>
  <si>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</si>
  <si>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</si>
  <si>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</si>
  <si>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</si>
  <si>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</si>
  <si>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</si>
  <si>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</si>
  <si>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</si>
  <si>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</si>
  <si>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</si>
  <si>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</si>
  <si>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</si>
  <si>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</si>
  <si>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</si>
  <si>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</si>
  <si>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</si>
  <si>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</si>
  <si>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</si>
  <si>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</si>
  <si>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</si>
  <si>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</si>
  <si>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</si>
  <si>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</si>
  <si>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</si>
  <si>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</si>
  <si>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</si>
  <si>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</si>
  <si>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</si>
  <si>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</si>
  <si>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</si>
  <si>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</si>
  <si>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</si>
  <si>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</si>
  <si>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</si>
  <si>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</si>
  <si>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</si>
  <si>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</si>
  <si>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</si>
  <si>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</si>
  <si>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</si>
  <si>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</si>
  <si>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</si>
  <si>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</si>
  <si>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</si>
  <si>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</si>
  <si>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</si>
  <si>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</si>
  <si>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</si>
  <si>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</si>
  <si>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</si>
  <si>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</si>
  <si>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</si>
  <si>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</si>
  <si>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</si>
  <si>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</si>
  <si>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</si>
  <si>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</si>
  <si>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</si>
  <si>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</si>
  <si>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</si>
  <si>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</si>
  <si>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</si>
  <si>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</si>
  <si>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</si>
  <si>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</si>
  <si>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</si>
  <si>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</si>
  <si>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</si>
  <si>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</si>
  <si>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</si>
  <si>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</si>
  <si>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</si>
  <si>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</si>
  <si>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</si>
  <si>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</si>
  <si>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</si>
  <si>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</si>
  <si>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</si>
  <si>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</si>
  <si>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</si>
  <si>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</si>
  <si>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</si>
  <si>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</si>
  <si>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</si>
  <si>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</si>
  <si>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</si>
  <si>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</si>
  <si>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</si>
  <si>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</si>
  <si>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</si>
  <si>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</si>
  <si>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</si>
  <si>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</si>
  <si>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</si>
  <si>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</si>
  <si>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</si>
  <si>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</si>
  <si>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</si>
  <si>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</si>
  <si>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</si>
  <si>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</si>
  <si>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</si>
  <si>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</si>
  <si>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</si>
  <si>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</si>
  <si>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</si>
  <si>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</si>
  <si>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</si>
  <si>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</si>
  <si>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</si>
  <si>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</si>
  <si>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</si>
  <si>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</si>
  <si>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</si>
  <si>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</si>
  <si>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</si>
  <si>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</si>
  <si>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</si>
  <si>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</si>
  <si>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</si>
  <si>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</si>
  <si>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</si>
  <si>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</si>
  <si>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</si>
  <si>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</si>
  <si>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</si>
  <si>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</si>
  <si>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</si>
  <si>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</si>
  <si>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</si>
  <si>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</si>
  <si>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</si>
  <si>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</si>
  <si>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</si>
  <si>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</si>
  <si>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</si>
  <si>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</si>
  <si>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</si>
  <si>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</si>
  <si>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</si>
  <si>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</si>
  <si>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</si>
  <si>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</si>
  <si>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</si>
  <si>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</si>
  <si>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</si>
  <si>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</si>
  <si>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</si>
  <si>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</si>
  <si>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</si>
  <si>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</si>
  <si>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</si>
  <si>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</si>
  <si>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</si>
  <si>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</si>
  <si>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</si>
  <si>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</si>
  <si>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</si>
  <si>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</si>
  <si>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</si>
  <si>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</si>
  <si>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</si>
  <si>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</si>
  <si>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</si>
  <si>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</si>
  <si>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</si>
  <si>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</si>
  <si>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</si>
  <si>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</si>
  <si>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</si>
  <si>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</si>
  <si>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</si>
  <si>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</si>
  <si>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</si>
  <si>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</si>
  <si>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</si>
  <si>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</si>
  <si>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</si>
  <si>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</si>
  <si>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</si>
  <si>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</si>
  <si>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</si>
  <si>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</si>
  <si>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</si>
  <si>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</si>
  <si>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</si>
  <si>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</si>
  <si>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</si>
  <si>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</si>
  <si>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</si>
  <si>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</si>
  <si>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</si>
  <si>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</si>
  <si>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</si>
  <si>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</si>
  <si>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</si>
  <si>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</si>
  <si>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</si>
  <si>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</si>
  <si>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</si>
  <si>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</si>
  <si>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</si>
  <si>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</si>
  <si>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</si>
  <si>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</si>
  <si>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</si>
  <si>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</si>
  <si>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</si>
  <si>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</si>
  <si>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</si>
  <si>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</si>
  <si>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</si>
  <si>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</si>
  <si>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</si>
  <si>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</si>
  <si>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</si>
  <si>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</si>
  <si>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</si>
  <si>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</si>
  <si>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</si>
  <si>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</si>
  <si>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</si>
  <si>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</si>
  <si>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</si>
  <si>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</si>
  <si>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</si>
  <si>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</si>
  <si>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</si>
  <si>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</si>
  <si>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</si>
  <si>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</si>
  <si>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</si>
  <si>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</si>
  <si>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</si>
  <si>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</si>
  <si>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</si>
  <si>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</si>
  <si>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</si>
  <si>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</si>
  <si>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</si>
  <si>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</si>
  <si>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</si>
  <si>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</si>
  <si>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</si>
  <si>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</si>
  <si>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</si>
  <si>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</si>
  <si>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</si>
  <si>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</si>
  <si>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</si>
  <si>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</si>
  <si>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</si>
  <si>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</si>
  <si>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</si>
  <si>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</si>
  <si>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</si>
  <si>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</si>
  <si>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</si>
  <si>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</si>
  <si>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</si>
  <si>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</si>
  <si>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</si>
  <si>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</si>
  <si>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</si>
  <si>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</si>
  <si>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</si>
  <si>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</si>
  <si>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</si>
  <si>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</si>
  <si>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</si>
  <si>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</si>
  <si>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</si>
  <si>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</si>
  <si>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</si>
  <si>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</si>
  <si>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</si>
  <si>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</si>
  <si>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</si>
  <si>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</si>
  <si>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</si>
  <si>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</si>
  <si>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</si>
  <si>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</si>
  <si>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</si>
  <si>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</si>
  <si>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</si>
  <si>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</si>
  <si>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</si>
  <si>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</si>
  <si>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</si>
  <si>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</si>
  <si>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</si>
  <si>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</si>
  <si>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</si>
  <si>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</si>
  <si>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</si>
  <si>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</si>
  <si>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</si>
  <si>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</si>
  <si>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</si>
  <si>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</si>
  <si>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</si>
  <si>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</si>
  <si>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</si>
  <si>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</si>
  <si>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</si>
  <si>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</si>
  <si>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</si>
  <si>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</si>
  <si>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</si>
  <si>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</si>
  <si>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</si>
  <si>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</si>
  <si>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</si>
  <si>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</si>
  <si>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</si>
  <si>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</si>
  <si>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</si>
  <si>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</si>
  <si>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</si>
  <si>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</si>
  <si>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</si>
  <si>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</si>
  <si>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</si>
  <si>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</si>
  <si>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</si>
  <si>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</si>
  <si>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</si>
  <si>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</si>
  <si>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</si>
  <si>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</si>
  <si>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</si>
  <si>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</si>
  <si>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</si>
  <si>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</si>
  <si>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</si>
  <si>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</si>
  <si>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</si>
  <si>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</si>
  <si>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</si>
  <si>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</si>
  <si>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</si>
  <si>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</si>
  <si>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</si>
  <si>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</si>
  <si>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</si>
  <si>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</si>
  <si>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</si>
  <si>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</si>
  <si>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</si>
  <si>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</si>
  <si>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</si>
  <si>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</si>
  <si>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</si>
  <si>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</si>
  <si>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</si>
  <si>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</si>
  <si>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</si>
  <si>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</si>
  <si>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</si>
  <si>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</si>
  <si>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</si>
  <si>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</si>
  <si>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</si>
  <si>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</si>
  <si>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</si>
  <si>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</si>
  <si>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</si>
  <si>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</si>
  <si>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</si>
  <si>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</si>
  <si>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</si>
  <si>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</si>
  <si>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</si>
  <si>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</si>
  <si>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</si>
  <si>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</si>
  <si>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</si>
  <si>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</si>
  <si>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</si>
  <si>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</si>
  <si>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</si>
  <si>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</si>
  <si>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</si>
  <si>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</si>
  <si>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</si>
  <si>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</si>
  <si>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</si>
  <si>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</si>
  <si>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</si>
  <si>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</si>
  <si>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</si>
  <si>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</si>
  <si>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</si>
  <si>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</si>
  <si>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</si>
  <si>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</si>
  <si>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</si>
  <si>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</si>
  <si>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</si>
  <si>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</si>
  <si>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</si>
  <si>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</si>
  <si>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</si>
  <si>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</si>
  <si>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</si>
  <si>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</si>
  <si>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</si>
  <si>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</si>
  <si>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</si>
  <si>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</si>
  <si>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</si>
  <si>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</si>
  <si>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</si>
  <si>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</si>
  <si>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</si>
  <si>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</si>
  <si>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</si>
  <si>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</si>
  <si>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</si>
  <si>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</si>
  <si>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</si>
  <si>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</si>
  <si>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</si>
  <si>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</si>
  <si>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</si>
  <si>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</si>
  <si>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</si>
  <si>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</si>
  <si>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</si>
  <si>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</si>
  <si>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</si>
  <si>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</si>
  <si>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</si>
  <si>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</si>
  <si>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</si>
  <si>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</si>
  <si>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</si>
  <si>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</si>
  <si>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</si>
  <si>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</si>
  <si>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</si>
  <si>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</si>
  <si>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</si>
  <si>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</si>
  <si>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</si>
  <si>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</si>
  <si>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</si>
  <si>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</si>
  <si>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</si>
  <si>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</si>
  <si>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</si>
  <si>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</si>
  <si>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</si>
  <si>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</si>
  <si>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</si>
  <si>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</si>
  <si>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</si>
  <si>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</si>
  <si>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</si>
  <si>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</si>
  <si>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</si>
  <si>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</si>
  <si>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</si>
  <si>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</si>
  <si>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</si>
  <si>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</si>
  <si>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</si>
  <si>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</si>
  <si>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</si>
  <si>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</si>
  <si>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</si>
  <si>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</si>
  <si>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</si>
  <si>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</si>
  <si>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</si>
  <si>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</si>
  <si>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</si>
  <si>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</si>
  <si>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</si>
  <si>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</si>
  <si>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</si>
  <si>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</si>
  <si>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</si>
  <si>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</si>
  <si>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</si>
  <si>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</si>
  <si>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</si>
  <si>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</si>
  <si>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</si>
  <si>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</si>
  <si>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</si>
  <si>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</si>
  <si>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</si>
  <si>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</si>
  <si>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</si>
  <si>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</si>
  <si>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</si>
  <si>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</si>
  <si>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</si>
  <si>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</si>
  <si>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</si>
  <si>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</si>
  <si>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</si>
  <si>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</si>
  <si>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</si>
  <si>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</si>
  <si>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</si>
  <si>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</si>
  <si>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</si>
  <si>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</si>
  <si>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</si>
  <si>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</si>
  <si>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</si>
  <si>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</si>
  <si>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</si>
  <si>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</si>
  <si>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</si>
  <si>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</si>
  <si>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</si>
  <si>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</si>
  <si>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</si>
  <si>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</si>
  <si>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</si>
  <si>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</si>
  <si>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</si>
  <si>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</si>
  <si>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</si>
  <si>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</si>
  <si>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</si>
  <si>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</si>
  <si>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</si>
  <si>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</si>
  <si>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</si>
  <si>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</si>
  <si>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</si>
  <si>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</si>
  <si>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</si>
  <si>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</si>
  <si>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</si>
  <si>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</si>
  <si>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</si>
  <si>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</si>
  <si>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</si>
  <si>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</si>
  <si>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</si>
  <si>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</si>
  <si>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</si>
  <si>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</si>
  <si>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</si>
  <si>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</si>
  <si>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</si>
  <si>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</si>
  <si>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</si>
  <si>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</si>
  <si>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</si>
  <si>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</si>
  <si>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</si>
  <si>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</si>
  <si>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</si>
  <si>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</si>
  <si>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</si>
  <si>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</si>
  <si>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</si>
  <si>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</si>
  <si>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</si>
  <si>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</si>
  <si>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</si>
  <si>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</si>
  <si>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</si>
  <si>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</si>
  <si>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</si>
  <si>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</si>
  <si>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</si>
  <si>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</si>
  <si>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</si>
  <si>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</si>
  <si>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</si>
  <si>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</si>
  <si>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</si>
  <si>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</si>
  <si>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</si>
  <si>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</si>
  <si>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</si>
  <si>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</si>
  <si>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</si>
  <si>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</si>
  <si>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</si>
  <si>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</si>
  <si>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</si>
  <si>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</si>
  <si>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</si>
  <si>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</si>
  <si>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</si>
  <si>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</si>
  <si>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</si>
  <si>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</si>
  <si>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</si>
  <si>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</si>
  <si>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</si>
  <si>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</si>
  <si>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</si>
  <si>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</si>
  <si>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</si>
  <si>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</si>
  <si>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</si>
  <si>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</si>
  <si>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</si>
  <si>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</si>
  <si>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</si>
  <si>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</si>
  <si>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</si>
  <si>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</si>
  <si>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</si>
  <si>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</si>
  <si>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</si>
  <si>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</si>
  <si>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</si>
  <si>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</si>
  <si>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</si>
  <si>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</si>
  <si>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</si>
  <si>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</si>
  <si>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</si>
  <si>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</si>
  <si>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</si>
  <si>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</si>
  <si>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</si>
  <si>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</si>
  <si>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</si>
  <si>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</si>
  <si>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</si>
  <si>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</si>
  <si>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</si>
  <si>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</si>
  <si>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</si>
  <si>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</si>
  <si>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</si>
  <si>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</si>
  <si>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</si>
  <si>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</si>
  <si>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</si>
  <si>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</si>
  <si>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</si>
  <si>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</si>
  <si>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</si>
  <si>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</si>
  <si>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</si>
  <si>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</si>
  <si>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</si>
  <si>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</si>
  <si>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</si>
  <si>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</si>
  <si>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</si>
  <si>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</si>
  <si>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</si>
  <si>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</si>
  <si>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</si>
  <si>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</si>
  <si>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</si>
  <si>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</si>
  <si>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</si>
  <si>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</si>
  <si>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</si>
  <si>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</si>
  <si>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</si>
  <si>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</si>
  <si>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</si>
  <si>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</si>
  <si>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</si>
  <si>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</si>
  <si>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</si>
  <si>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</si>
  <si>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</si>
  <si>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</si>
  <si>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</si>
  <si>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</si>
  <si>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</si>
  <si>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</si>
  <si>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</si>
  <si>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</si>
  <si>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</si>
  <si>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</si>
  <si>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</si>
  <si>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</si>
  <si>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</si>
  <si>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</si>
  <si>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</si>
  <si>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</si>
  <si>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</si>
  <si>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</si>
  <si>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</si>
  <si>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</si>
  <si>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</si>
  <si>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</si>
  <si>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</si>
  <si>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</si>
  <si>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</si>
  <si>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</si>
  <si>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</si>
  <si>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</si>
  <si>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</si>
  <si>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</si>
  <si>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</si>
  <si>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</si>
  <si>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</si>
  <si>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</si>
  <si>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</si>
  <si>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</si>
  <si>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</si>
  <si>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</si>
  <si>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</si>
  <si>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</si>
  <si>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</si>
  <si>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</si>
  <si>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</si>
  <si>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</si>
  <si>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</si>
  <si>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</si>
  <si>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</si>
  <si>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</si>
  <si>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</si>
  <si>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</si>
  <si>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</si>
  <si>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</si>
  <si>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</si>
  <si>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</si>
  <si>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</si>
  <si>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</si>
  <si>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</si>
  <si>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</si>
  <si>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</si>
  <si>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</si>
  <si>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</si>
  <si>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</si>
  <si>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</si>
  <si>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</si>
  <si>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</si>
  <si>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</si>
  <si>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</si>
  <si>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</si>
  <si>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</si>
  <si>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</si>
  <si>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</si>
  <si>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</si>
  <si>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</si>
  <si>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</si>
  <si>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</si>
  <si>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</si>
  <si>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</si>
  <si>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</si>
  <si>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</si>
  <si>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</si>
  <si>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</si>
  <si>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</si>
  <si>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</si>
  <si>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</si>
  <si>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</si>
  <si>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</si>
  <si>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</si>
  <si>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</si>
  <si>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</si>
  <si>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</si>
  <si>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</si>
  <si>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</si>
  <si>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</si>
  <si>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</si>
  <si>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</si>
  <si>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</si>
  <si>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</si>
  <si>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</si>
  <si>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</si>
  <si>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</si>
  <si>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</si>
  <si>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</si>
  <si>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</si>
  <si>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</si>
  <si>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</si>
  <si>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</si>
  <si>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</si>
  <si>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</si>
  <si>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</si>
  <si>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</si>
  <si>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</si>
  <si>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</si>
  <si>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</si>
  <si>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</si>
  <si>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</si>
  <si>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</si>
  <si>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</si>
  <si>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</si>
  <si>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</si>
  <si>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</si>
  <si>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</si>
  <si>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</si>
  <si>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</si>
  <si>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</si>
  <si>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</si>
  <si>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</si>
  <si>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</si>
  <si>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</si>
  <si>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</si>
  <si>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</si>
  <si>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</si>
  <si>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</si>
  <si>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</si>
  <si>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</si>
  <si>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</si>
  <si>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</si>
  <si>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</si>
  <si>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</si>
  <si>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</si>
  <si>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</si>
  <si>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</si>
  <si>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</si>
  <si>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</si>
  <si>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</si>
  <si>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</si>
  <si>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</si>
  <si>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</si>
  <si>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</si>
  <si>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</si>
  <si>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</si>
  <si>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</si>
  <si>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</si>
  <si>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</si>
  <si>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</si>
  <si>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</si>
  <si>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</si>
  <si>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</si>
  <si>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</si>
  <si>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</si>
  <si>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</si>
  <si>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</si>
  <si>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</si>
  <si>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</si>
  <si>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</si>
  <si>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</si>
  <si>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</si>
  <si>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</si>
  <si>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</si>
  <si>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</si>
  <si>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</si>
  <si>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</si>
  <si>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</si>
  <si>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</si>
  <si>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</si>
  <si>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</si>
  <si>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</si>
  <si>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</si>
  <si>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</si>
  <si>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</si>
  <si>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</si>
  <si>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</si>
  <si>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</si>
  <si>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</si>
  <si>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</si>
  <si>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</si>
  <si>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</si>
  <si>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</si>
  <si>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</si>
  <si>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</si>
  <si>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</si>
  <si>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</si>
  <si>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</si>
  <si>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</si>
  <si>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</si>
  <si>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</si>
  <si>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</si>
  <si>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</si>
  <si>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</si>
  <si>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</si>
  <si>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</si>
  <si>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</si>
  <si>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</si>
  <si>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</si>
  <si>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</si>
  <si>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</si>
  <si>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</si>
  <si>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</si>
  <si>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</si>
  <si>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</si>
  <si>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</si>
  <si>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</si>
  <si>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</si>
  <si>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</si>
  <si>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</si>
  <si>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</si>
  <si>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</si>
  <si>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</si>
  <si>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</si>
  <si>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</si>
  <si>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</si>
  <si>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</si>
  <si>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</si>
  <si>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</si>
  <si>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</si>
  <si>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</si>
  <si>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</si>
  <si>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</si>
  <si>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</si>
  <si>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</si>
  <si>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</si>
  <si>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</si>
  <si>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</si>
  <si>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</si>
  <si>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</si>
  <si>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</si>
  <si>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</si>
  <si>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</si>
  <si>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</si>
  <si>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</si>
  <si>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</si>
  <si>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</si>
  <si>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</si>
  <si>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</si>
  <si>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</si>
  <si>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</si>
  <si>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</si>
  <si>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</si>
  <si>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</si>
  <si>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</si>
  <si>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</si>
  <si>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</si>
  <si>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</si>
  <si>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</si>
  <si>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</si>
  <si>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</si>
  <si>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</si>
  <si>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</si>
  <si>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</si>
  <si>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</si>
  <si>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</si>
  <si>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</si>
  <si>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</si>
  <si>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</si>
  <si>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</si>
  <si>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</si>
  <si>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</si>
  <si>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</si>
  <si>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</si>
  <si>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</si>
  <si>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</si>
  <si>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</si>
  <si>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</si>
  <si>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</si>
  <si>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</si>
  <si>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</si>
  <si>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</si>
  <si>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</si>
  <si>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</si>
  <si>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</si>
  <si>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</si>
  <si>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</si>
  <si>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</si>
  <si>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</si>
  <si>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</si>
  <si>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</si>
  <si>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</si>
  <si>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</si>
  <si>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</si>
  <si>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</si>
  <si>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</si>
  <si>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</si>
  <si>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</si>
  <si>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</si>
  <si>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</si>
  <si>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</si>
  <si>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</si>
  <si>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</si>
  <si>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</si>
  <si>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</si>
  <si>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</si>
  <si>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</si>
  <si>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</si>
  <si>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</si>
  <si>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</si>
  <si>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</si>
  <si>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</si>
  <si>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</si>
  <si>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</si>
  <si>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</si>
  <si>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</si>
  <si>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</si>
  <si>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</si>
  <si>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</si>
  <si>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</si>
  <si>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</si>
  <si>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</si>
  <si>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</si>
  <si>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</si>
  <si>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</si>
  <si>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</si>
  <si>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</si>
  <si>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</si>
  <si>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</si>
  <si>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</si>
  <si>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</si>
  <si>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</si>
  <si>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</si>
  <si>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</si>
  <si>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</si>
  <si>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</si>
  <si>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</si>
  <si>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</si>
  <si>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</si>
  <si>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</si>
  <si>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</si>
  <si>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</si>
  <si>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</si>
  <si>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</si>
  <si>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</si>
  <si>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</si>
  <si>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</si>
  <si>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</si>
  <si>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</si>
  <si>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</si>
  <si>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</si>
  <si>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</si>
  <si>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</si>
  <si>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</si>
  <si>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</si>
  <si>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</si>
  <si>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</si>
  <si>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</si>
  <si>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</si>
  <si>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</si>
  <si>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</si>
  <si>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</si>
  <si>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</si>
  <si>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</si>
  <si>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</si>
  <si>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</si>
  <si>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</si>
  <si>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</si>
  <si>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</si>
  <si>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</si>
  <si>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</si>
  <si>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</si>
  <si>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</si>
  <si>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</si>
  <si>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</si>
  <si>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</si>
  <si>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</si>
  <si>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</si>
  <si>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</si>
  <si>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</si>
  <si>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</si>
  <si>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</si>
  <si>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</si>
  <si>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</si>
  <si>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</si>
  <si>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</si>
  <si>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</si>
  <si>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</si>
  <si>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</si>
  <si>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</si>
  <si>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</si>
  <si>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</si>
  <si>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</si>
  <si>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</si>
  <si>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</si>
  <si>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</si>
  <si>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</si>
  <si>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</si>
  <si>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</si>
  <si>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</si>
  <si>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</si>
  <si>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</si>
  <si>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</si>
  <si>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</si>
  <si>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</si>
  <si>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</si>
  <si>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</si>
  <si>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</si>
  <si>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</si>
  <si>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</si>
  <si>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</si>
  <si>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</si>
  <si>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</si>
  <si>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</si>
  <si>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</si>
  <si>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</si>
  <si>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</si>
  <si>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</si>
  <si>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</si>
  <si>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</si>
  <si>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</si>
  <si>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</si>
  <si>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</si>
  <si>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</si>
  <si>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</si>
  <si>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</si>
  <si>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</si>
  <si>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</si>
  <si>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</si>
  <si>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</si>
  <si>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</si>
  <si>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</si>
  <si>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</si>
  <si>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</si>
  <si>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</si>
  <si>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</si>
  <si>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</si>
  <si>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</si>
  <si>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</si>
  <si>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</si>
  <si>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</si>
  <si>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</si>
  <si>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</si>
  <si>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</si>
  <si>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</si>
  <si>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</si>
  <si>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</si>
  <si>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</si>
  <si>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</si>
  <si>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</si>
  <si>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</si>
  <si>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</si>
  <si>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</si>
  <si>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</si>
  <si>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</si>
  <si>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</si>
  <si>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</si>
  <si>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</si>
  <si>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</si>
  <si>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</si>
  <si>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</si>
  <si>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</si>
  <si>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</si>
  <si>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</si>
  <si>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</si>
  <si>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</si>
  <si>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</si>
  <si>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</si>
  <si>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</si>
  <si>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</si>
  <si>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</si>
  <si>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</si>
  <si>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</si>
  <si>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</si>
  <si>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</si>
  <si>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</si>
  <si>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</si>
  <si>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</si>
  <si>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</si>
  <si>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</si>
  <si>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</si>
  <si>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</si>
  <si>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</si>
  <si>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</si>
  <si>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</si>
  <si>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</si>
  <si>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</si>
  <si>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</si>
  <si>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</si>
  <si>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</si>
  <si>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</si>
  <si>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</si>
  <si>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</si>
  <si>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</si>
  <si>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</si>
  <si>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</si>
  <si>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</si>
  <si>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</si>
  <si>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</si>
  <si>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</si>
  <si>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</si>
  <si>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</si>
  <si>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</si>
  <si>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</si>
  <si>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</si>
  <si>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</si>
  <si>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</si>
  <si>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</si>
  <si>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</si>
  <si>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</si>
  <si>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</si>
  <si>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</si>
  <si>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</si>
  <si>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</si>
  <si>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</si>
  <si>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</si>
  <si>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</si>
  <si>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</si>
  <si>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</si>
  <si>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</si>
  <si>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</si>
  <si>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</si>
  <si>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</si>
  <si>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</si>
  <si>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</si>
  <si>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</si>
  <si>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</si>
  <si>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</si>
  <si>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</si>
  <si>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</si>
  <si>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</si>
  <si>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</si>
  <si>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</si>
  <si>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</si>
  <si>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</si>
  <si>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</si>
  <si>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</si>
  <si>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</si>
  <si>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</si>
  <si>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</si>
  <si>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</si>
  <si>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</si>
  <si>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</si>
  <si>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</si>
  <si>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</si>
  <si>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</si>
  <si>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</si>
  <si>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</si>
  <si>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</si>
  <si>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</si>
  <si>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</si>
  <si>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</si>
  <si>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</si>
  <si>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</si>
  <si>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</si>
  <si>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</si>
  <si>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</si>
  <si>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</si>
  <si>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</si>
  <si>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</si>
  <si>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</si>
  <si>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</si>
  <si>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</si>
  <si>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</si>
  <si>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</si>
  <si>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</si>
  <si>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</si>
  <si>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</si>
  <si>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</si>
  <si>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</si>
  <si>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</si>
  <si>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</si>
  <si>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</si>
  <si>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</si>
  <si>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</si>
  <si>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</si>
  <si>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</si>
  <si>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</si>
  <si>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</si>
  <si>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</si>
  <si>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</si>
  <si>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</si>
  <si>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</si>
  <si>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</si>
  <si>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</si>
  <si>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</si>
  <si>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</si>
  <si>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</si>
  <si>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</si>
  <si>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</si>
  <si>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</si>
  <si>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</si>
  <si>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</si>
  <si>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</si>
  <si>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</si>
  <si>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</si>
  <si>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</si>
  <si>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</si>
  <si>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</si>
  <si>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</si>
  <si>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</si>
  <si>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</si>
  <si>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</si>
  <si>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</si>
  <si>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</si>
  <si>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</si>
  <si>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</si>
  <si>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</si>
  <si>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</si>
  <si>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</si>
  <si>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</si>
  <si>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</si>
  <si>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</si>
  <si>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</si>
  <si>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</si>
  <si>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</si>
  <si>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</si>
  <si>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</si>
  <si>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</si>
  <si>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</si>
  <si>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</si>
  <si>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</si>
  <si>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</si>
  <si>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</si>
  <si>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</si>
  <si>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</si>
  <si>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</si>
  <si>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</si>
  <si>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</si>
  <si>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</si>
  <si>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</si>
  <si>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</si>
  <si>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</si>
  <si>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</si>
  <si>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</si>
  <si>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</si>
  <si>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</si>
  <si>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</si>
  <si>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</si>
  <si>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</si>
  <si>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</si>
  <si>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</si>
  <si>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</si>
  <si>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</si>
  <si>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</si>
  <si>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</si>
  <si>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</si>
  <si>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</si>
  <si>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</si>
  <si>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</si>
  <si>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</si>
  <si>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</si>
  <si>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</si>
  <si>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</si>
  <si>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</si>
  <si>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</si>
  <si>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</si>
  <si>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</si>
  <si>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</si>
  <si>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</si>
  <si>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</si>
  <si>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</si>
  <si>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</si>
  <si>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</si>
  <si>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</si>
  <si>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</si>
  <si>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</si>
  <si>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</si>
  <si>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</si>
  <si>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</si>
  <si>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</si>
  <si>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</si>
  <si>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</si>
  <si>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</si>
  <si>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</si>
  <si>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</si>
  <si>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</si>
  <si>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</si>
  <si>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</si>
  <si>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</si>
  <si>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</si>
  <si>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</si>
  <si>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</si>
  <si>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</si>
  <si>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</si>
  <si>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</si>
  <si>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</si>
  <si>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</si>
  <si>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</si>
  <si>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</si>
  <si>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</si>
  <si>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</si>
  <si>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</si>
  <si>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</si>
  <si>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</si>
  <si>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</si>
  <si>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</si>
  <si>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</si>
  <si>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</si>
  <si>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</si>
  <si>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</si>
  <si>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</si>
  <si>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</si>
  <si>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</si>
  <si>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</si>
  <si>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</si>
  <si>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</si>
  <si>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</si>
  <si>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</si>
  <si>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</si>
  <si>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</si>
  <si>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</si>
  <si>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</si>
  <si>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</si>
  <si>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</si>
  <si>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</si>
  <si>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</si>
  <si>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</si>
  <si>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</si>
  <si>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</si>
  <si>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</si>
  <si>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</si>
  <si>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</si>
  <si>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</si>
  <si>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</si>
  <si>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</si>
  <si>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</si>
  <si>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</si>
  <si>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</si>
  <si>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</si>
  <si>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</si>
  <si>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</si>
  <si>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</si>
  <si>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</si>
  <si>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</si>
  <si>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</si>
  <si>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</si>
  <si>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</si>
  <si>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</si>
  <si>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</si>
  <si>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</si>
  <si>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</si>
  <si>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</si>
  <si>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</si>
  <si>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</si>
  <si>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</si>
  <si>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</si>
  <si>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</si>
  <si>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</si>
  <si>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</si>
  <si>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</si>
  <si>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</si>
  <si>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</si>
  <si>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</si>
  <si>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</si>
  <si>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</si>
  <si>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</si>
  <si>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</si>
  <si>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</si>
  <si>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</si>
  <si>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</si>
  <si>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</si>
  <si>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</si>
  <si>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</si>
  <si>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</si>
  <si>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</si>
  <si>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</si>
  <si>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</si>
  <si>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</si>
  <si>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</si>
  <si>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</si>
  <si>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</si>
  <si>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</si>
  <si>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</si>
  <si>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</si>
  <si>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</si>
  <si>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</si>
  <si>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</si>
  <si>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</si>
  <si>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</si>
  <si>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</si>
  <si>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</si>
  <si>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</si>
  <si>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</si>
  <si>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</si>
  <si>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</si>
  <si>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</si>
  <si>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</si>
  <si>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</si>
  <si>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</si>
  <si>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</si>
  <si>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</si>
  <si>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</si>
  <si>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</si>
  <si>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</si>
  <si>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</si>
  <si>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</si>
  <si>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</si>
  <si>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</si>
  <si>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</si>
  <si>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</si>
  <si>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</si>
  <si>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</si>
  <si>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</si>
  <si>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</si>
  <si>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</si>
  <si>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</si>
  <si>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</si>
  <si>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</si>
  <si>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</si>
  <si>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</si>
  <si>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</si>
  <si>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</si>
  <si>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</si>
  <si>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</si>
  <si>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</si>
  <si>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</si>
  <si>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</si>
  <si>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</si>
  <si>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</si>
  <si>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</si>
  <si>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</si>
  <si>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</si>
  <si>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</si>
  <si>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</si>
  <si>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</si>
  <si>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</si>
  <si>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</si>
  <si>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</si>
  <si>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</si>
  <si>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</si>
  <si>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</si>
  <si>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</si>
  <si>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</si>
  <si>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</si>
  <si>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</si>
  <si>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</si>
  <si>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</si>
  <si>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</si>
  <si>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</si>
  <si>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</si>
  <si>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</si>
  <si>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</si>
  <si>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</si>
  <si>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</si>
  <si>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</si>
  <si>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</si>
  <si>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</si>
  <si>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</si>
  <si>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</si>
  <si>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</si>
  <si>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</si>
  <si>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</si>
  <si>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</si>
  <si>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</si>
  <si>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</si>
  <si>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</si>
  <si>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</si>
  <si>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</si>
  <si>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</si>
  <si>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</si>
  <si>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</si>
  <si>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</si>
  <si>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</si>
  <si>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</si>
  <si>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</si>
  <si>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</si>
  <si>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</si>
  <si>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</si>
  <si>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</si>
  <si>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</si>
  <si>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</si>
  <si>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</si>
  <si>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</si>
  <si>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</si>
  <si>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</si>
  <si>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</si>
  <si>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</si>
  <si>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</si>
  <si>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</si>
  <si>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</si>
  <si>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</si>
  <si>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</si>
  <si>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</si>
  <si>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</si>
  <si>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</si>
  <si>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</si>
  <si>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</si>
  <si>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</si>
  <si>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</si>
  <si>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</si>
  <si>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</si>
  <si>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</si>
  <si>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</si>
  <si>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</si>
  <si>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</si>
  <si>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</si>
  <si>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</si>
  <si>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</si>
  <si>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</si>
  <si>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</si>
  <si>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</si>
  <si>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</si>
  <si>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</si>
  <si>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</si>
  <si>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</si>
  <si>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</si>
  <si>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</si>
  <si>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</si>
  <si>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</si>
  <si>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</si>
  <si>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</si>
  <si>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</si>
  <si>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</si>
  <si>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</si>
  <si>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</si>
  <si>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</si>
  <si>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</si>
  <si>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</si>
  <si>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</si>
  <si>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</si>
  <si>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</si>
  <si>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</si>
  <si>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</si>
  <si>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</si>
  <si>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</si>
  <si>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</si>
  <si>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</si>
  <si>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</si>
  <si>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</si>
  <si>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</si>
  <si>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</si>
  <si>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</si>
  <si>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</si>
  <si>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</si>
  <si>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</si>
  <si>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</si>
  <si>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</si>
  <si>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</si>
  <si>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</si>
  <si>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</si>
  <si>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</si>
  <si>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</si>
  <si>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</si>
  <si>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</si>
  <si>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</si>
  <si>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</si>
  <si>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</si>
  <si>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</si>
  <si>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</si>
  <si>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</si>
  <si>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</si>
  <si>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</si>
  <si>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</si>
  <si>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</si>
  <si>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</si>
  <si>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</si>
  <si>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</si>
  <si>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</si>
  <si>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</si>
  <si>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</si>
  <si>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</si>
  <si>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</si>
  <si>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</si>
  <si>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</si>
  <si>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</si>
  <si>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</si>
  <si>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</si>
  <si>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</si>
  <si>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</si>
  <si>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</si>
  <si>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</si>
  <si>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</si>
  <si>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</si>
  <si>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</si>
  <si>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</si>
  <si>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</si>
  <si>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</si>
  <si>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</si>
  <si>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</si>
  <si>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</si>
  <si>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</si>
  <si>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</si>
  <si>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</si>
  <si>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</si>
  <si>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</si>
  <si>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</si>
  <si>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</si>
  <si>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</si>
  <si>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</si>
  <si>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</si>
  <si>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</si>
  <si>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</si>
  <si>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</si>
  <si>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</si>
  <si>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</si>
  <si>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</si>
  <si>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</si>
  <si>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</si>
  <si>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</si>
  <si>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</si>
  <si>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</si>
  <si>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</si>
  <si>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</si>
  <si>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</si>
  <si>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</si>
  <si>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</si>
  <si>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</si>
  <si>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</si>
  <si>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</si>
  <si>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</si>
  <si>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</si>
  <si>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</si>
  <si>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</si>
  <si>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</si>
  <si>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</si>
  <si>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</si>
  <si>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</si>
  <si>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</si>
  <si>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</si>
  <si>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</si>
  <si>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</si>
  <si>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</si>
  <si>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</si>
  <si>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</si>
  <si>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</si>
  <si>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</si>
  <si>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</si>
  <si>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</si>
  <si>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</si>
  <si>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</si>
  <si>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</si>
  <si>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</si>
  <si>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</si>
  <si>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</si>
  <si>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</si>
  <si>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</si>
  <si>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</si>
  <si>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</si>
  <si>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</si>
  <si>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</si>
  <si>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</si>
  <si>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</si>
  <si>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</si>
  <si>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</si>
  <si>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</si>
  <si>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</si>
  <si>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</si>
  <si>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</si>
  <si>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</si>
  <si>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</si>
  <si>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</si>
  <si>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</si>
  <si>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</si>
  <si>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</si>
  <si>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</si>
  <si>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</si>
  <si>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</si>
  <si>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</si>
  <si>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</si>
  <si>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</si>
  <si>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</si>
  <si>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</si>
  <si>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</si>
  <si>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</si>
  <si>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</si>
  <si>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</si>
  <si>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</si>
  <si>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</si>
  <si>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</si>
  <si>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</si>
  <si>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</si>
  <si>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</si>
  <si>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</si>
  <si>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</si>
  <si>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</si>
  <si>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</si>
  <si>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</si>
  <si>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</si>
  <si>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</si>
  <si>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</si>
  <si>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</si>
  <si>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</si>
  <si>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</si>
  <si>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</si>
  <si>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</si>
  <si>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</si>
  <si>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</si>
  <si>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</si>
  <si>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</si>
  <si>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</si>
  <si>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</si>
  <si>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</si>
  <si>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</si>
  <si>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</si>
  <si>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</si>
  <si>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</si>
  <si>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</si>
  <si>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</si>
  <si>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</si>
  <si>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</si>
  <si>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</si>
  <si>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</si>
  <si>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</si>
  <si>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</si>
  <si>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</si>
  <si>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</si>
  <si>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</si>
  <si>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</si>
  <si>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</si>
  <si>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</si>
  <si>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</si>
  <si>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</si>
  <si>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</si>
  <si>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</si>
  <si>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</si>
  <si>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</si>
  <si>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</si>
  <si>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</si>
  <si>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</si>
  <si>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</si>
  <si>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</si>
  <si>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</si>
  <si>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</si>
  <si>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</si>
  <si>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</si>
  <si>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</si>
  <si>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</si>
  <si>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</si>
  <si>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</si>
  <si>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</si>
  <si>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</si>
  <si>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</si>
  <si>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</si>
  <si>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</si>
  <si>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</si>
  <si>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</si>
  <si>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</si>
  <si>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</si>
  <si>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</si>
  <si>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</si>
  <si>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</si>
  <si>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</si>
  <si>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</si>
  <si>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</si>
  <si>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</si>
  <si>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</si>
  <si>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</si>
  <si>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</si>
  <si>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</si>
  <si>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</si>
  <si>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</si>
  <si>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</si>
  <si>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</si>
  <si>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</si>
  <si>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</si>
  <si>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</si>
  <si>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</si>
  <si>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</si>
  <si>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</si>
  <si>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</si>
  <si>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</si>
  <si>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</si>
  <si>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</si>
  <si>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</si>
  <si>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</si>
  <si>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</si>
  <si>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</si>
  <si>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</si>
  <si>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</si>
  <si>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</si>
  <si>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</si>
  <si>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</si>
  <si>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</si>
  <si>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</si>
  <si>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</si>
  <si>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</si>
  <si>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</si>
  <si>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</si>
  <si>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</si>
  <si>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</si>
  <si>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</si>
  <si>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</si>
  <si>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</si>
  <si>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</si>
  <si>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</si>
  <si>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</si>
  <si>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</si>
  <si>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</si>
  <si>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</si>
  <si>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</si>
  <si>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</si>
  <si>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</si>
  <si>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</si>
  <si>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</si>
  <si>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</si>
  <si>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</si>
  <si>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</si>
  <si>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</si>
  <si>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</si>
  <si>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</si>
  <si>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</si>
  <si>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</si>
  <si>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</si>
  <si>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</si>
  <si>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</si>
  <si>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</si>
  <si>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</si>
  <si>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</si>
  <si>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</si>
  <si>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</si>
  <si>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</si>
  <si>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</si>
  <si>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</si>
  <si>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</si>
  <si>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</si>
  <si>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</si>
  <si>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</si>
  <si>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</si>
  <si>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</si>
  <si>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</si>
  <si>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</si>
  <si>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</si>
  <si>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</si>
  <si>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</si>
  <si>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</si>
  <si>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</si>
  <si>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</si>
  <si>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</si>
  <si>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</si>
  <si>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</si>
  <si>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</si>
  <si>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</si>
  <si>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</si>
  <si>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</si>
  <si>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</si>
  <si>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</si>
  <si>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</si>
  <si>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</si>
  <si>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</si>
  <si>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</si>
  <si>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</si>
  <si>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</si>
  <si>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</si>
  <si>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</si>
  <si>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</si>
  <si>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</si>
  <si>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</si>
  <si>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</si>
  <si>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</si>
  <si>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</si>
  <si>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</si>
  <si>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</si>
  <si>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</si>
  <si>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</si>
  <si>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</si>
  <si>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</si>
  <si>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</si>
  <si>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</si>
  <si>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</si>
  <si>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</si>
  <si>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</si>
  <si>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</si>
  <si>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</si>
  <si>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</si>
  <si>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</si>
  <si>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</si>
  <si>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</si>
  <si>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</si>
  <si>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</si>
  <si>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</si>
  <si>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</si>
  <si>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</si>
  <si>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</si>
  <si>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</si>
  <si>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</si>
  <si>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</si>
  <si>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</si>
  <si>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</si>
  <si>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</si>
  <si>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</si>
  <si>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</si>
  <si>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</si>
  <si>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</si>
  <si>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</si>
  <si>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</si>
  <si>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</si>
  <si>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</si>
  <si>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</si>
  <si>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</si>
  <si>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</si>
  <si>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</si>
  <si>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</si>
  <si>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</si>
  <si>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</si>
  <si>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</si>
  <si>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</si>
  <si>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</si>
  <si>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</si>
  <si>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</si>
  <si>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</si>
  <si>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</si>
  <si>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</si>
  <si>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</si>
  <si>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</si>
  <si>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</si>
  <si>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</si>
  <si>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</si>
  <si>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</si>
  <si>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</si>
  <si>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</si>
  <si>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</si>
  <si>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</si>
  <si>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</si>
  <si>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</si>
  <si>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</si>
  <si>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</si>
  <si>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</si>
  <si>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</si>
  <si>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</si>
  <si>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</si>
  <si>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</si>
  <si>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</si>
  <si>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</si>
  <si>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</si>
  <si>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</si>
  <si>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</si>
  <si>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</si>
  <si>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</si>
  <si>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</si>
  <si>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</si>
  <si>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</si>
  <si>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</si>
  <si>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</si>
  <si>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</si>
  <si>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</si>
  <si>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</si>
  <si>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</si>
  <si>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</si>
  <si>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</si>
  <si>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</si>
  <si>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</si>
  <si>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</si>
  <si>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</si>
  <si>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</si>
  <si>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</si>
  <si>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</si>
  <si>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</si>
  <si>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</si>
  <si>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</si>
  <si>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</si>
  <si>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</si>
  <si>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</si>
  <si>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</si>
  <si>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</si>
  <si>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</si>
  <si>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</si>
  <si>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</si>
  <si>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</si>
  <si>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</si>
  <si>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</si>
  <si>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</si>
  <si>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</si>
  <si>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</si>
  <si>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</si>
  <si>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</si>
  <si>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</si>
  <si>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</si>
  <si>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</si>
  <si>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</si>
  <si>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</si>
  <si>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</si>
  <si>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</si>
  <si>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</si>
  <si>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</si>
  <si>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</si>
  <si>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</si>
  <si>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</si>
  <si>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</si>
  <si>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</si>
  <si>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</si>
  <si>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</si>
  <si>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</si>
  <si>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</si>
  <si>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</si>
  <si>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</si>
  <si>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</si>
  <si>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</si>
  <si>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</si>
  <si>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</si>
  <si>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</si>
  <si>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</si>
  <si>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</si>
  <si>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</si>
  <si>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</si>
  <si>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</si>
  <si>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</si>
  <si>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</si>
  <si>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</si>
  <si>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</si>
  <si>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</si>
  <si>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</si>
  <si>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</si>
  <si>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</si>
  <si>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</si>
  <si>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</si>
  <si>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</si>
  <si>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</si>
  <si>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</si>
  <si>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</si>
  <si>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</si>
  <si>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</si>
  <si>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</si>
  <si>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</si>
  <si>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</si>
  <si>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</si>
  <si>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</si>
  <si>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</si>
  <si>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</si>
  <si>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</si>
  <si>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</si>
  <si>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</si>
  <si>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</si>
  <si>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</si>
  <si>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</si>
  <si>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</si>
  <si>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</si>
  <si>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</si>
  <si>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</si>
  <si>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</si>
  <si>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</si>
  <si>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</si>
  <si>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</si>
  <si>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</si>
  <si>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</si>
  <si>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</si>
  <si>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</si>
  <si>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</si>
  <si>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</si>
  <si>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</si>
  <si>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</si>
  <si>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</si>
  <si>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</si>
  <si>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</si>
  <si>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</si>
  <si>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</si>
  <si>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</si>
  <si>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</si>
  <si>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</si>
  <si>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</si>
  <si>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</si>
  <si>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</si>
  <si>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</si>
  <si>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</si>
  <si>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</si>
  <si>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</si>
  <si>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</si>
  <si>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</si>
  <si>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</si>
  <si>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</si>
  <si>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</si>
  <si>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</si>
  <si>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</si>
  <si>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</si>
  <si>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</si>
  <si>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</si>
  <si>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</si>
  <si>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</si>
  <si>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</si>
  <si>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</si>
  <si>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</si>
  <si>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</si>
  <si>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</si>
  <si>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</si>
  <si>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</si>
  <si>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</si>
  <si>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</si>
  <si>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</si>
  <si>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</si>
  <si>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</si>
  <si>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</si>
  <si>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</si>
  <si>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</si>
  <si>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</si>
  <si>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</si>
  <si>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</si>
  <si>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</si>
  <si>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</si>
  <si>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</si>
  <si>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</si>
  <si>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</si>
  <si>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</si>
  <si>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</si>
  <si>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</si>
  <si>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</si>
  <si>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</si>
  <si>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</si>
  <si>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</si>
  <si>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</si>
  <si>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</si>
  <si>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</si>
  <si>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</si>
  <si>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</si>
  <si>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</si>
  <si>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</si>
  <si>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</si>
  <si>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</si>
  <si>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</si>
  <si>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</si>
  <si>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</si>
  <si>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</si>
  <si>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</si>
  <si>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</si>
  <si>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</si>
  <si>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</si>
  <si>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</si>
  <si>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</si>
  <si>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</si>
  <si>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</si>
  <si>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</si>
  <si>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</si>
  <si>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</si>
  <si>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</si>
  <si>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</si>
  <si>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</si>
  <si>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</si>
  <si>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</si>
  <si>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</si>
  <si>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</si>
  <si>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</si>
  <si>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</si>
  <si>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</si>
  <si>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</si>
  <si>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</si>
  <si>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</si>
  <si>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</si>
  <si>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</si>
  <si>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</si>
  <si>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</si>
  <si>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</si>
  <si>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</si>
  <si>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</si>
  <si>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</si>
  <si>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</si>
  <si>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</si>
  <si>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</si>
  <si>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</si>
  <si>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</si>
  <si>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</si>
  <si>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</si>
  <si>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</si>
  <si>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</si>
  <si>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</si>
  <si>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</si>
  <si>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</si>
  <si>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</si>
  <si>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</si>
  <si>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</si>
  <si>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</si>
  <si>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</si>
  <si>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</si>
  <si>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</si>
  <si>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</si>
  <si>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</si>
  <si>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</si>
  <si>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</si>
  <si>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</si>
  <si>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</si>
  <si>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</si>
  <si>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</si>
  <si>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</si>
  <si>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</si>
  <si>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</si>
  <si>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</si>
  <si>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</si>
  <si>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</si>
  <si>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</si>
  <si>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</si>
  <si>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</si>
  <si>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</si>
  <si>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</si>
  <si>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</si>
  <si>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</si>
  <si>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</si>
  <si>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</si>
  <si>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</si>
  <si>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</si>
  <si>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</si>
  <si>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</si>
  <si>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</si>
  <si>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</si>
  <si>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</si>
  <si>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</si>
  <si>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</si>
  <si>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</si>
  <si>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</si>
  <si>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</si>
  <si>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</si>
  <si>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</si>
  <si>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</si>
  <si>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</si>
  <si>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</si>
  <si>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</si>
  <si>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</si>
  <si>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</si>
  <si>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</si>
  <si>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</si>
  <si>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</si>
  <si>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</si>
  <si>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</si>
  <si>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</si>
  <si>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</si>
  <si>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</si>
  <si>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</si>
  <si>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</si>
  <si>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</si>
  <si>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</si>
  <si>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</si>
  <si>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</si>
  <si>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</si>
  <si>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</si>
  <si>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</si>
  <si>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</si>
  <si>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</si>
  <si>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</si>
  <si>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</si>
  <si>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</si>
  <si>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</si>
  <si>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</si>
  <si>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</si>
  <si>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</si>
  <si>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</si>
  <si>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</si>
  <si>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</si>
  <si>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</si>
  <si>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</si>
  <si>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</si>
  <si>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</si>
  <si>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</si>
  <si>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</si>
  <si>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</si>
  <si>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</si>
  <si>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</si>
  <si>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</si>
  <si>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</si>
  <si>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</si>
  <si>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</si>
  <si>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</si>
  <si>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</si>
  <si>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</si>
  <si>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</si>
  <si>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</si>
  <si>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</si>
  <si>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</si>
  <si>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</si>
  <si>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</si>
  <si>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</si>
  <si>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</si>
  <si>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</si>
  <si>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</si>
  <si>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</si>
  <si>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</si>
  <si>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</si>
  <si>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</si>
  <si>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</si>
  <si>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</si>
  <si>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</si>
  <si>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</si>
  <si>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</si>
  <si>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</si>
  <si>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</si>
  <si>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</si>
  <si>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</si>
  <si>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</si>
  <si>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</si>
  <si>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</si>
  <si>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</si>
  <si>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</si>
  <si>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</si>
  <si>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</si>
  <si>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</si>
  <si>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</si>
  <si>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</si>
  <si>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</si>
  <si>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</si>
  <si>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</si>
  <si>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</si>
  <si>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</si>
  <si>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</si>
  <si>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</si>
  <si>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</si>
  <si>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</si>
  <si>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</si>
  <si>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</si>
  <si>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</si>
  <si>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</si>
  <si>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</si>
  <si>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</si>
  <si>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</si>
  <si>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</si>
  <si>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</si>
  <si>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</si>
  <si>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</si>
  <si>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</si>
  <si>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</si>
  <si>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</si>
  <si>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</si>
  <si>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</si>
  <si>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</si>
  <si>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</si>
  <si>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</si>
  <si>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</si>
  <si>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</si>
  <si>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</si>
  <si>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</si>
  <si>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</si>
  <si>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</si>
  <si>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</si>
  <si>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</si>
  <si>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</si>
  <si>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</si>
  <si>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</si>
  <si>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</si>
  <si>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</si>
  <si>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</si>
  <si>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</si>
  <si>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</si>
  <si>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</si>
  <si>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</si>
  <si>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</si>
  <si>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</si>
  <si>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</si>
  <si>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</si>
  <si>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</si>
  <si>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</si>
  <si>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</si>
  <si>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</si>
  <si>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</si>
  <si>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</si>
  <si>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</si>
  <si>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</si>
  <si>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</si>
  <si>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</si>
  <si>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</si>
  <si>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</si>
  <si>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</si>
  <si>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</si>
  <si>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</si>
  <si>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</si>
  <si>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</si>
  <si>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</si>
  <si>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</si>
  <si>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</si>
  <si>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</si>
  <si>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</si>
  <si>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</si>
  <si>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</si>
  <si>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</si>
  <si>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</si>
  <si>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</si>
  <si>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</si>
  <si>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</si>
  <si>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</si>
  <si>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</si>
  <si>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</si>
  <si>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</si>
  <si>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</si>
  <si>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</si>
  <si>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</si>
  <si>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</si>
  <si>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</si>
  <si>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</si>
  <si>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</si>
  <si>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</si>
  <si>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</si>
  <si>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</si>
  <si>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</si>
  <si>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</si>
  <si>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</si>
  <si>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</si>
  <si>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</si>
  <si>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</si>
  <si>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</si>
  <si>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</si>
  <si>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</si>
  <si>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</si>
  <si>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</si>
  <si>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</si>
  <si>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</si>
  <si>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</si>
  <si>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</si>
  <si>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</si>
  <si>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</si>
  <si>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</si>
  <si>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</si>
  <si>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</si>
  <si>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</si>
  <si>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</si>
  <si>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</si>
  <si>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</si>
  <si>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</si>
  <si>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</si>
  <si>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</si>
  <si>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</si>
  <si>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</si>
  <si>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</si>
  <si>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</si>
  <si>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</si>
  <si>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</si>
  <si>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</si>
  <si>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</si>
  <si>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</si>
  <si>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</si>
  <si>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</si>
  <si>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</si>
  <si>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</si>
  <si>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</si>
  <si>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</si>
  <si>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</si>
  <si>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</si>
  <si>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</si>
  <si>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</si>
  <si>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</si>
  <si>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</si>
  <si>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</si>
  <si>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</si>
  <si>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</si>
  <si>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</si>
  <si>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</si>
  <si>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</si>
  <si>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</si>
  <si>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</si>
  <si>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</si>
  <si>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</si>
  <si>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</si>
  <si>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</si>
  <si>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</si>
  <si>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</si>
  <si>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</si>
  <si>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</si>
  <si>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</si>
  <si>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</si>
  <si>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</si>
  <si>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</si>
  <si>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</si>
  <si>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</si>
  <si>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</si>
  <si>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</si>
  <si>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</si>
  <si>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</si>
  <si>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</si>
  <si>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</si>
  <si>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</si>
  <si>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</si>
  <si>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</si>
  <si>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</si>
  <si>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</si>
  <si>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</si>
  <si>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</si>
  <si>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</si>
  <si>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</si>
  <si>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</si>
  <si>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</si>
  <si>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</si>
  <si>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</si>
  <si>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</si>
  <si>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</si>
  <si>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</si>
  <si>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</si>
  <si>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</si>
  <si>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</si>
  <si>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</si>
  <si>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</si>
  <si>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</si>
  <si>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</si>
  <si>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</si>
  <si>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</si>
  <si>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</si>
  <si>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</si>
  <si>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</si>
  <si>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</si>
  <si>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</si>
  <si>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</si>
  <si>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</si>
  <si>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</si>
  <si>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</si>
  <si>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</si>
  <si>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</si>
  <si>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</si>
  <si>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</si>
  <si>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</si>
  <si>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</si>
  <si>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</si>
  <si>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</si>
  <si>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</si>
  <si>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</si>
  <si>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</si>
  <si>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</si>
  <si>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</si>
  <si>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</si>
  <si>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</si>
  <si>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</si>
  <si>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</si>
  <si>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</si>
  <si>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</si>
  <si>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</si>
  <si>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</si>
  <si>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</si>
  <si>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</si>
  <si>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</si>
  <si>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</si>
  <si>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</si>
  <si>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</si>
  <si>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</si>
  <si>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</si>
  <si>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</si>
  <si>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</si>
  <si>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</si>
  <si>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</si>
  <si>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</si>
  <si>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</si>
  <si>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</si>
  <si>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</si>
  <si>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</si>
  <si>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</si>
  <si>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</si>
  <si>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</si>
  <si>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</si>
  <si>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</si>
  <si>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</si>
  <si>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</si>
  <si>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</si>
  <si>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</si>
  <si>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</si>
  <si>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</si>
  <si>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</si>
  <si>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</si>
  <si>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</si>
  <si>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</si>
  <si>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</si>
  <si>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</si>
  <si>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</si>
  <si>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</si>
  <si>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</si>
  <si>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</si>
  <si>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</si>
  <si>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</si>
  <si>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</si>
  <si>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</si>
  <si>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</si>
  <si>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</si>
  <si>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</si>
  <si>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</si>
  <si>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</si>
  <si>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</si>
  <si>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</si>
  <si>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</si>
  <si>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</si>
  <si>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</si>
  <si>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</si>
  <si>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</si>
  <si>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</si>
  <si>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</si>
  <si>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</si>
  <si>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</si>
  <si>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</si>
  <si>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</si>
  <si>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</si>
  <si>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</si>
  <si>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</si>
  <si>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</si>
  <si>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</si>
  <si>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</si>
  <si>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</si>
  <si>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</si>
  <si>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</si>
  <si>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</si>
  <si>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</si>
  <si>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</si>
  <si>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</si>
  <si>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</si>
  <si>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</si>
  <si>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</si>
  <si>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</si>
  <si>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</si>
  <si>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</si>
  <si>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</si>
  <si>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</si>
  <si>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</si>
  <si>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</si>
  <si>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</si>
  <si>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</si>
  <si>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</si>
  <si>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</si>
  <si>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</si>
  <si>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</si>
  <si>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</si>
  <si>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</si>
  <si>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</si>
  <si>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</si>
  <si>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</si>
  <si>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</si>
  <si>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</si>
  <si>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</si>
  <si>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</si>
  <si>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</si>
  <si>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</si>
  <si>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</si>
  <si>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</si>
  <si>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</si>
  <si>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</si>
  <si>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</si>
  <si>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</si>
  <si>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</si>
  <si>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</si>
  <si>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</si>
  <si>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</si>
  <si>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</si>
  <si>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</si>
  <si>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</si>
  <si>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</si>
  <si>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</si>
  <si>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</si>
  <si>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</si>
  <si>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</si>
  <si>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</si>
  <si>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</si>
  <si>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</si>
  <si>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</si>
  <si>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</si>
  <si>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</si>
  <si>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</si>
  <si>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</si>
  <si>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</si>
  <si>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</si>
  <si>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</si>
  <si>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</si>
  <si>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</si>
  <si>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</si>
  <si>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</si>
  <si>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</si>
  <si>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</si>
  <si>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</si>
  <si>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</si>
  <si>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</si>
  <si>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</si>
  <si>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</si>
  <si>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</si>
  <si>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</si>
  <si>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</si>
  <si>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</si>
  <si>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</si>
  <si>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</si>
  <si>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</si>
  <si>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</si>
  <si>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</si>
  <si>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</si>
  <si>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</si>
  <si>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</si>
  <si>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</si>
  <si>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</si>
  <si>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</si>
  <si>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</si>
  <si>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</si>
  <si>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</si>
  <si>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</si>
  <si>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</si>
  <si>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</si>
  <si>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</si>
  <si>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</si>
  <si>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</si>
  <si>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</si>
  <si>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</si>
  <si>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</si>
  <si>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</si>
  <si>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</si>
  <si>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</si>
  <si>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</si>
  <si>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</si>
  <si>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</si>
  <si>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</si>
  <si>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</si>
  <si>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</si>
  <si>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</si>
  <si>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</si>
  <si>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</si>
  <si>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</si>
  <si>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</si>
  <si>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</si>
  <si>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</si>
  <si>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</si>
  <si>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</si>
  <si>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</si>
  <si>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</si>
  <si>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</si>
  <si>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</si>
  <si>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</si>
  <si>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</si>
  <si>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</si>
  <si>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</si>
  <si>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</si>
  <si>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</si>
  <si>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</si>
  <si>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</si>
  <si>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</si>
  <si>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</si>
  <si>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</si>
  <si>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</si>
  <si>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</si>
  <si>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</si>
  <si>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</si>
  <si>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</si>
  <si>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</si>
  <si>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</si>
  <si>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</si>
  <si>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</si>
  <si>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</si>
  <si>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</si>
  <si>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</si>
  <si>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</si>
  <si>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</si>
  <si>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</si>
  <si>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</si>
  <si>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</si>
  <si>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</si>
  <si>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</si>
  <si>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</si>
  <si>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</si>
  <si>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</si>
  <si>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</si>
  <si>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</si>
  <si>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</si>
  <si>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</si>
  <si>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</si>
  <si>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</si>
  <si>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</si>
  <si>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</si>
  <si>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</si>
  <si>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</si>
  <si>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</si>
  <si>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</si>
  <si>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</si>
  <si>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</si>
  <si>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</si>
  <si>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</si>
  <si>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</si>
  <si>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</si>
  <si>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</si>
  <si>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</si>
  <si>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</si>
  <si>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</si>
  <si>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</si>
  <si>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</si>
  <si>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</si>
  <si>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</si>
  <si>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</si>
  <si>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</si>
  <si>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</si>
  <si>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</si>
  <si>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</si>
  <si>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</si>
  <si>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</si>
  <si>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</si>
  <si>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</si>
  <si>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</si>
  <si>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</si>
  <si>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</si>
  <si>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</si>
  <si>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</si>
  <si>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</si>
  <si>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</si>
  <si>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</si>
  <si>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</si>
  <si>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</si>
  <si>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</si>
  <si>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</si>
  <si>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</si>
  <si>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</si>
  <si>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</si>
  <si>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</si>
  <si>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</si>
  <si>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</si>
  <si>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</si>
  <si>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</si>
  <si>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</si>
  <si>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</si>
  <si>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</si>
  <si>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</si>
  <si>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</si>
  <si>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</si>
  <si>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</si>
  <si>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</si>
  <si>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</si>
  <si>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</si>
  <si>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</si>
  <si>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</si>
  <si>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</si>
  <si>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</si>
  <si>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</si>
  <si>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</si>
  <si>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</si>
  <si>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</si>
  <si>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</si>
  <si>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</si>
  <si>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</si>
  <si>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</si>
  <si>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</si>
  <si>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</si>
  <si>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</si>
  <si>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</si>
  <si>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</si>
  <si>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</si>
  <si>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</si>
  <si>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</si>
  <si>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</si>
  <si>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</si>
  <si>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</si>
  <si>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</si>
  <si>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</si>
  <si>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</si>
  <si>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</si>
  <si>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</si>
  <si>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</si>
  <si>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</si>
  <si>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</si>
  <si>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</si>
  <si>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</si>
  <si>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</si>
  <si>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</si>
  <si>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</si>
  <si>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</si>
  <si>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</si>
  <si>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</si>
  <si>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</si>
  <si>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</si>
  <si>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</si>
  <si>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</si>
  <si>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</si>
  <si>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</si>
  <si>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</si>
  <si>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</si>
  <si>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</si>
  <si>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</si>
  <si>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</si>
  <si>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</si>
  <si>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</si>
  <si>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</si>
  <si>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</si>
  <si>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</si>
  <si>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</si>
  <si>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</si>
  <si>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</si>
  <si>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</si>
  <si>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</si>
  <si>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</si>
  <si>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</si>
  <si>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</si>
  <si>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</si>
  <si>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</si>
  <si>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</si>
  <si>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</si>
  <si>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</si>
  <si>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</si>
  <si>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</si>
  <si>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</si>
  <si>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</si>
  <si>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</si>
  <si>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</si>
  <si>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</si>
  <si>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</si>
  <si>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</si>
  <si>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</si>
  <si>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</si>
  <si>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</si>
  <si>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</si>
  <si>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</si>
  <si>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</si>
  <si>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</si>
  <si>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</si>
  <si>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</si>
  <si>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</si>
  <si>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</si>
  <si>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</si>
  <si>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</si>
  <si>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</si>
  <si>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</si>
  <si>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</si>
  <si>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</si>
  <si>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</si>
  <si>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</si>
  <si>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</si>
  <si>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</si>
  <si>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</si>
  <si>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</si>
  <si>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</si>
  <si>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</si>
  <si>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</si>
  <si>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</si>
  <si>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</si>
  <si>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</si>
  <si>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</si>
  <si>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</si>
  <si>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</si>
  <si>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</si>
  <si>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</si>
  <si>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</si>
  <si>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</si>
  <si>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</si>
  <si>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</si>
  <si>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</si>
  <si>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</si>
  <si>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</si>
  <si>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</si>
  <si>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</si>
  <si>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</si>
  <si>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</si>
  <si>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</si>
  <si>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</si>
  <si>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</si>
  <si>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</si>
  <si>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</si>
  <si>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</si>
  <si>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</si>
  <si>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</si>
  <si>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</si>
  <si>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</si>
  <si>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</si>
  <si>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</si>
  <si>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</si>
  <si>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</si>
  <si>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</si>
  <si>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</si>
  <si>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</si>
  <si>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</si>
  <si>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</si>
  <si>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</si>
  <si>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</si>
  <si>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</si>
  <si>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</si>
  <si>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</si>
  <si>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</si>
  <si>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</si>
  <si>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</si>
  <si>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</si>
  <si>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</si>
  <si>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</si>
  <si>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</si>
  <si>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</si>
  <si>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</si>
  <si>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</si>
  <si>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</si>
  <si>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</si>
  <si>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</si>
  <si>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</si>
  <si>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</si>
  <si>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</si>
  <si>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</si>
  <si>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</si>
  <si>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</si>
  <si>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</si>
  <si>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</si>
  <si>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</si>
  <si>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</si>
  <si>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</si>
  <si>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</si>
  <si>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</si>
  <si>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</si>
  <si>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</si>
  <si>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</si>
  <si>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</si>
  <si>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</si>
  <si>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</si>
  <si>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</si>
  <si>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</si>
  <si>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</si>
  <si>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</si>
  <si>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</si>
  <si>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</si>
  <si>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</si>
  <si>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</si>
  <si>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</si>
  <si>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</si>
  <si>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</si>
  <si>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</si>
  <si>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</si>
  <si>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</si>
  <si>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</si>
  <si>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</si>
  <si>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</si>
  <si>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</si>
  <si>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</si>
  <si>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</si>
  <si>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</si>
  <si>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</si>
  <si>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</si>
  <si>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</si>
  <si>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</si>
  <si>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</si>
  <si>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</si>
  <si>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</si>
  <si>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</si>
  <si>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</si>
  <si>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</si>
  <si>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</si>
  <si>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</si>
  <si>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</si>
  <si>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</si>
  <si>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</si>
  <si>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</si>
  <si>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</si>
  <si>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</si>
  <si>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</si>
  <si>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</si>
  <si>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</si>
  <si>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</si>
  <si>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</si>
  <si>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</si>
  <si>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</si>
  <si>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</si>
  <si>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</si>
  <si>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</si>
  <si>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</si>
  <si>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</si>
  <si>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</si>
  <si>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</si>
  <si>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</si>
  <si>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</si>
  <si>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</si>
  <si>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</si>
  <si>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</si>
  <si>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</si>
  <si>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</si>
  <si>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</si>
  <si>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</si>
  <si>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</si>
  <si>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</si>
  <si>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</si>
  <si>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</si>
  <si>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</si>
  <si>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</si>
  <si>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</si>
  <si>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</si>
  <si>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</si>
  <si>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</si>
  <si>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</si>
  <si>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</si>
  <si>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</si>
  <si>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</si>
  <si>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</si>
  <si>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</si>
  <si>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</si>
  <si>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</si>
  <si>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</si>
  <si>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</si>
  <si>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</si>
  <si>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</si>
  <si>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</si>
  <si>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</si>
  <si>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</si>
  <si>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</si>
  <si>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</si>
  <si>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</si>
  <si>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</si>
  <si>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</si>
  <si>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</si>
  <si>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</si>
  <si>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</si>
  <si>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</si>
  <si>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</si>
  <si>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</si>
  <si>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</si>
  <si>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</si>
  <si>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</si>
  <si>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</si>
  <si>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</si>
  <si>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</si>
  <si>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</si>
  <si>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</si>
  <si>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</si>
  <si>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</si>
  <si>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</si>
  <si>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</si>
  <si>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</si>
  <si>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</si>
  <si>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</si>
  <si>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</si>
  <si>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</si>
  <si>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</si>
  <si>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</si>
  <si>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</si>
  <si>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</si>
  <si>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</si>
  <si>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</si>
  <si>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</si>
  <si>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</si>
  <si>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</si>
  <si>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</si>
  <si>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</si>
  <si>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</si>
  <si>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</si>
  <si>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</si>
  <si>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</si>
  <si>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</si>
  <si>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</si>
  <si>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</si>
  <si>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</si>
  <si>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</si>
  <si>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</si>
  <si>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</si>
  <si>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</si>
  <si>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</si>
  <si>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</si>
  <si>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</si>
  <si>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</si>
  <si>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</si>
  <si>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</si>
  <si>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</si>
  <si>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</si>
  <si>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</si>
  <si>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</si>
  <si>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</si>
  <si>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</si>
  <si>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</si>
  <si>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</si>
  <si>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</si>
  <si>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</si>
  <si>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</si>
  <si>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</si>
  <si>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</si>
  <si>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</si>
  <si>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</si>
  <si>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</si>
  <si>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</si>
  <si>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</si>
  <si>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</si>
  <si>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</si>
  <si>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</si>
  <si>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</si>
  <si>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</si>
  <si>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</si>
  <si>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</si>
  <si>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</si>
  <si>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</si>
  <si>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</si>
  <si>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</si>
  <si>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</si>
  <si>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</si>
  <si>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</si>
  <si>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</si>
  <si>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</si>
  <si>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</si>
  <si>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</si>
  <si>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</si>
  <si>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</si>
  <si>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</si>
  <si>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</si>
  <si>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</si>
  <si>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</si>
  <si>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</si>
  <si>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</si>
  <si>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</si>
  <si>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</si>
  <si>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</si>
  <si>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</si>
  <si>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</si>
  <si>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</si>
  <si>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</si>
  <si>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</si>
  <si>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</si>
  <si>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</si>
  <si>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</si>
  <si>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</si>
  <si>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</si>
  <si>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</si>
  <si>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</si>
  <si>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</si>
  <si>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</si>
  <si>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</si>
  <si>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</si>
  <si>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</si>
  <si>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</si>
  <si>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</si>
  <si>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</si>
  <si>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</si>
  <si>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</si>
  <si>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</si>
  <si>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</si>
  <si>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</si>
  <si>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</si>
  <si>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</si>
  <si>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</si>
  <si>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</si>
  <si>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</si>
  <si>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</si>
  <si>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</si>
  <si>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</si>
  <si>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</si>
  <si>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</si>
  <si>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</si>
  <si>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</si>
  <si>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</si>
  <si>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</si>
  <si>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</si>
  <si>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</si>
  <si>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</si>
  <si>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</si>
  <si>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</si>
  <si>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</si>
  <si>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</si>
  <si>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</si>
  <si>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</si>
  <si>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</si>
  <si>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</si>
  <si>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</si>
  <si>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</si>
  <si>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</si>
  <si>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</si>
  <si>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</si>
  <si>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</si>
  <si>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</si>
  <si>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</si>
  <si>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</si>
  <si>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</si>
  <si>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</si>
  <si>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</si>
  <si>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</si>
  <si>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</si>
  <si>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</si>
  <si>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</si>
  <si>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</si>
  <si>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</si>
  <si>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</si>
  <si>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</si>
  <si>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</si>
  <si>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</si>
  <si>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</si>
  <si>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</si>
  <si>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</si>
  <si>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</si>
  <si>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</si>
  <si>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</si>
  <si>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</si>
  <si>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</si>
  <si>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</si>
  <si>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</si>
  <si>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</si>
  <si>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</si>
  <si>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</si>
  <si>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</si>
  <si>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</si>
  <si>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</si>
  <si>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</si>
  <si>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</si>
  <si>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</si>
  <si>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</si>
  <si>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</si>
  <si>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</si>
  <si>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</si>
  <si>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</si>
  <si>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</si>
  <si>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</si>
  <si>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</si>
  <si>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</si>
  <si>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</si>
  <si>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</si>
  <si>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</si>
  <si>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</si>
  <si>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</si>
  <si>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</si>
  <si>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</si>
  <si>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</si>
  <si>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</si>
  <si>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</si>
  <si>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</si>
  <si>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</si>
  <si>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</si>
  <si>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</si>
  <si>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</si>
  <si>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</si>
  <si>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</si>
  <si>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</si>
  <si>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</si>
  <si>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</si>
  <si>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</si>
  <si>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</si>
  <si>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</si>
  <si>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</si>
  <si>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</si>
  <si>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</si>
  <si>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</si>
  <si>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</si>
  <si>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</si>
  <si>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</si>
  <si>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</si>
  <si>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</si>
  <si>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</si>
  <si>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</si>
  <si>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</si>
  <si>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</si>
  <si>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</si>
  <si>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</si>
  <si>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</si>
  <si>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</si>
  <si>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</si>
  <si>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</si>
  <si>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</si>
  <si>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</si>
  <si>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</si>
  <si>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</si>
  <si>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</si>
  <si>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</si>
  <si>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</si>
  <si>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</si>
  <si>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</si>
  <si>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</si>
  <si>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</si>
  <si>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</si>
  <si>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</si>
  <si>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</si>
  <si>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</si>
  <si>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</si>
  <si>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</si>
  <si>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</si>
  <si>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</si>
  <si>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</si>
  <si>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</si>
  <si>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</si>
  <si>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</si>
  <si>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</si>
  <si>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</si>
  <si>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</si>
  <si>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</si>
  <si>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</si>
  <si>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</si>
  <si>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</si>
  <si>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</si>
  <si>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</si>
  <si>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</si>
  <si>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</si>
  <si>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</si>
  <si>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</si>
  <si>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</si>
  <si>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</si>
  <si>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</si>
  <si>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</si>
  <si>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</si>
  <si>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</si>
  <si>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</si>
  <si>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</si>
  <si>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</si>
  <si>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</si>
  <si>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</si>
  <si>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</si>
  <si>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</si>
  <si>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</si>
  <si>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</si>
  <si>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</si>
  <si>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</si>
  <si>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</si>
  <si>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</si>
  <si>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</si>
  <si>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</si>
  <si>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</si>
  <si>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</si>
  <si>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</si>
  <si>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</si>
  <si>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</si>
  <si>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</si>
  <si>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</si>
  <si>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</si>
  <si>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</si>
  <si>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</si>
  <si>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</si>
  <si>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</si>
  <si>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</si>
  <si>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</si>
  <si>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</si>
  <si>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</si>
  <si>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</si>
  <si>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</si>
  <si>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</si>
  <si>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</si>
  <si>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</si>
  <si>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</si>
  <si>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</si>
  <si>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</si>
  <si>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</si>
  <si>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</si>
  <si>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</si>
  <si>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</si>
  <si>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</si>
  <si>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</si>
  <si>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</si>
  <si>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</si>
  <si>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</si>
  <si>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</si>
  <si>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</si>
  <si>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</si>
  <si>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</si>
  <si>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</si>
  <si>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</si>
  <si>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</si>
  <si>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</si>
  <si>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</si>
  <si>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</si>
  <si>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</si>
  <si>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</si>
  <si>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</si>
  <si>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</si>
  <si>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</si>
  <si>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</si>
  <si>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</si>
  <si>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</si>
  <si>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</si>
  <si>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</si>
  <si>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</si>
  <si>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</si>
  <si>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</si>
  <si>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</si>
  <si>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</si>
  <si>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</si>
  <si>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</si>
  <si>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</si>
  <si>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</si>
  <si>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</si>
  <si>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</si>
  <si>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</si>
  <si>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</si>
  <si>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</si>
  <si>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</si>
  <si>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</si>
  <si>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</si>
  <si>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</si>
  <si>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</si>
  <si>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</si>
  <si>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</si>
  <si>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</si>
  <si>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</si>
  <si>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</si>
  <si>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</si>
  <si>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</si>
  <si>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</si>
  <si>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</si>
  <si>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</si>
  <si>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</si>
  <si>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</si>
  <si>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</si>
  <si>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</si>
  <si>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</si>
  <si>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</si>
  <si>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</si>
  <si>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</si>
  <si>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</si>
  <si>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</si>
  <si>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</si>
  <si>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</si>
  <si>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</si>
  <si>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</si>
  <si>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</si>
  <si>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</si>
  <si>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</si>
  <si>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</si>
  <si>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</si>
  <si>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</si>
  <si>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</si>
  <si>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</si>
  <si>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</si>
  <si>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</si>
  <si>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</si>
  <si>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</si>
  <si>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</si>
  <si>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</si>
  <si>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</si>
  <si>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</si>
  <si>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</si>
  <si>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</si>
  <si>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</si>
  <si>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</si>
  <si>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</si>
  <si>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</si>
  <si>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</si>
  <si>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</si>
  <si>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</si>
  <si>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</si>
  <si>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</si>
  <si>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</si>
  <si>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</si>
  <si>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</si>
  <si>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</si>
  <si>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</si>
  <si>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</si>
  <si>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</si>
  <si>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</si>
  <si>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</si>
  <si>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</si>
  <si>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</si>
  <si>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</si>
  <si>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</si>
  <si>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</si>
  <si>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</si>
  <si>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</si>
  <si>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</si>
  <si>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</si>
  <si>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</si>
  <si>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</si>
  <si>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</si>
  <si>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</si>
  <si>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</si>
  <si>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</si>
  <si>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</si>
  <si>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</si>
  <si>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</si>
  <si>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</si>
  <si>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</si>
  <si>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</si>
  <si>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</si>
  <si>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</si>
  <si>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</si>
  <si>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</si>
  <si>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</si>
  <si>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</si>
  <si>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</si>
  <si>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</si>
  <si>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</si>
  <si>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</si>
  <si>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</si>
  <si>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</si>
  <si>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</si>
  <si>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</si>
  <si>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</si>
  <si>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</si>
  <si>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</si>
  <si>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</si>
  <si>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</si>
  <si>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</si>
  <si>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</si>
  <si>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</si>
  <si>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</si>
  <si>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</si>
  <si>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</si>
  <si>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</si>
  <si>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</si>
  <si>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</si>
  <si>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</si>
  <si>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</si>
  <si>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</si>
  <si>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</si>
  <si>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</si>
  <si>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</si>
  <si>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</si>
  <si>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</si>
  <si>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</si>
  <si>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</si>
  <si>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</si>
  <si>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</si>
  <si>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</si>
  <si>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</si>
  <si>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</si>
  <si>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</si>
  <si>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</si>
  <si>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</si>
  <si>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</si>
  <si>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</si>
  <si>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</si>
  <si>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</si>
  <si>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</si>
  <si>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</si>
  <si>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</si>
  <si>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</si>
  <si>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</si>
  <si>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</si>
  <si>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</si>
  <si>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</si>
  <si>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</si>
  <si>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</si>
  <si>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</si>
  <si>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</si>
  <si>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</si>
  <si>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</si>
  <si>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</si>
  <si>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</si>
  <si>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</si>
  <si>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</si>
  <si>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</si>
  <si>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</si>
  <si>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</si>
  <si>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</si>
  <si>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</si>
  <si>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</si>
  <si>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</si>
  <si>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</si>
  <si>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</si>
  <si>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</si>
  <si>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</si>
  <si>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</si>
  <si>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</si>
  <si>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</si>
  <si>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</si>
  <si>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</si>
  <si>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</si>
  <si>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</si>
  <si>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</si>
  <si>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</si>
  <si>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</si>
  <si>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</si>
  <si>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</si>
  <si>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</si>
  <si>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</si>
  <si>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</si>
  <si>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</si>
  <si>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</si>
  <si>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</si>
  <si>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</si>
  <si>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</si>
  <si>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</si>
  <si>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</si>
  <si>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</si>
  <si>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</si>
  <si>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</si>
  <si>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</si>
  <si>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</si>
  <si>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</si>
  <si>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</si>
  <si>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</si>
  <si>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</si>
  <si>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</si>
  <si>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</si>
  <si>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</si>
  <si>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</si>
  <si>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</si>
  <si>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</si>
  <si>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</si>
  <si>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</si>
  <si>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</si>
  <si>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</si>
  <si>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</si>
  <si>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</si>
  <si>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</si>
  <si>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</si>
  <si>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</si>
  <si>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</si>
  <si>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</si>
  <si>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</si>
  <si>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</si>
  <si>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</si>
  <si>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</si>
  <si>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</si>
  <si>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</si>
  <si>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</si>
  <si>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</si>
  <si>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</si>
  <si>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</si>
  <si>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</si>
  <si>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</si>
  <si>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</si>
  <si>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</si>
  <si>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</si>
  <si>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</si>
  <si>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</si>
  <si>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</si>
  <si>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</si>
  <si>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</si>
  <si>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</si>
  <si>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</si>
  <si>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</si>
  <si>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</si>
  <si>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</si>
  <si>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</si>
  <si>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</si>
  <si>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</si>
  <si>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</si>
  <si>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</si>
  <si>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</si>
  <si>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</si>
  <si>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</si>
  <si>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</si>
  <si>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</si>
  <si>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</si>
  <si>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</si>
  <si>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</si>
  <si>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</si>
  <si>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</si>
  <si>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</si>
  <si>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</si>
  <si>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</si>
  <si>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</si>
  <si>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</si>
  <si>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</si>
  <si>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</si>
  <si>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</si>
  <si>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</si>
  <si>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</si>
  <si>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</si>
  <si>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</si>
  <si>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</si>
  <si>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</si>
  <si>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</si>
  <si>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</si>
  <si>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</si>
  <si>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</si>
  <si>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</si>
  <si>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</si>
  <si>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</si>
  <si>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</si>
  <si>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</si>
  <si>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</si>
  <si>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</si>
  <si>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</si>
  <si>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</si>
  <si>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</si>
  <si>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</si>
  <si>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</si>
  <si>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</si>
  <si>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</si>
  <si>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</si>
  <si>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</si>
  <si>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</si>
  <si>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</si>
  <si>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</si>
  <si>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</si>
  <si>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</si>
  <si>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</si>
  <si>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</si>
  <si>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</si>
  <si>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</si>
  <si>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</si>
  <si>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</si>
  <si>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</si>
  <si>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</si>
  <si>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</si>
  <si>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</si>
  <si>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</si>
  <si>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</si>
  <si>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</si>
  <si>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</si>
  <si>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</si>
  <si>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</si>
  <si>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</si>
  <si>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</si>
  <si>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</si>
  <si>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</si>
  <si>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</si>
  <si>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</si>
  <si>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</si>
  <si>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</si>
  <si>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</si>
  <si>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</si>
  <si>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</si>
  <si>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</si>
  <si>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</si>
  <si>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</si>
  <si>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</si>
  <si>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</si>
  <si>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</si>
  <si>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</si>
  <si>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</si>
  <si>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</si>
  <si>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</si>
  <si>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</si>
  <si>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</si>
  <si>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</si>
  <si>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</si>
  <si>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</si>
  <si>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</si>
  <si>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</si>
  <si>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</si>
  <si>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</si>
  <si>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</si>
  <si>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</si>
  <si>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</si>
  <si>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</si>
  <si>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</si>
  <si>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</si>
  <si>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</si>
  <si>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</si>
  <si>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</si>
  <si>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</si>
  <si>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</si>
  <si>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</si>
  <si>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</si>
  <si>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</si>
  <si>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</si>
  <si>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</si>
  <si>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</si>
  <si>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</si>
  <si>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</si>
  <si>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</si>
  <si>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</si>
  <si>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</si>
  <si>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</si>
  <si>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</si>
  <si>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</si>
  <si>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</si>
  <si>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</si>
  <si>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</si>
  <si>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</si>
  <si>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</si>
  <si>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</si>
  <si>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</si>
  <si>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</si>
  <si>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</si>
  <si>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</si>
  <si>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</si>
  <si>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</si>
  <si>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</si>
  <si>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</si>
  <si>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</si>
  <si>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</si>
  <si>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</si>
  <si>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</si>
  <si>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</si>
  <si>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</si>
  <si>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</si>
  <si>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</si>
  <si>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</si>
  <si>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</si>
  <si>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</si>
  <si>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</si>
  <si>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</si>
  <si>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</si>
  <si>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</si>
  <si>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</si>
  <si>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</si>
  <si>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</si>
  <si>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</si>
  <si>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</si>
  <si>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</si>
  <si>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</si>
  <si>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</si>
  <si>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</si>
  <si>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</si>
  <si>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</si>
  <si>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</si>
  <si>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</si>
  <si>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</si>
  <si>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</si>
  <si>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</si>
  <si>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</si>
  <si>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</si>
  <si>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</si>
  <si>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</si>
  <si>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</si>
  <si>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</si>
  <si>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</si>
  <si>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</si>
  <si>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</si>
  <si>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</si>
  <si>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</si>
  <si>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</si>
  <si>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</si>
  <si>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</si>
  <si>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</si>
  <si>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</si>
  <si>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</si>
  <si>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</si>
  <si>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</si>
  <si>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</si>
  <si>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</si>
  <si>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</si>
  <si>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</si>
  <si>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</si>
  <si>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</si>
  <si>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</si>
  <si>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</si>
  <si>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</si>
  <si>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</si>
  <si>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</si>
  <si>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</si>
  <si>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</si>
  <si>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</si>
  <si>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</si>
  <si>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</si>
  <si>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</si>
  <si>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</si>
  <si>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</si>
  <si>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</si>
  <si>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</si>
  <si>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</si>
  <si>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</si>
  <si>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</si>
  <si>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</si>
  <si>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</si>
  <si>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</si>
  <si>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</si>
  <si>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</si>
  <si>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</si>
  <si>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</si>
  <si>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</si>
  <si>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</si>
  <si>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</si>
  <si>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</si>
  <si>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</si>
  <si>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</si>
  <si>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</si>
  <si>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</si>
  <si>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</si>
  <si>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</si>
  <si>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</si>
  <si>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</si>
  <si>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</si>
  <si>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</si>
  <si>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</si>
  <si>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</si>
  <si>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</si>
  <si>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</si>
  <si>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</si>
  <si>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</si>
  <si>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</si>
  <si>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</si>
  <si>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</si>
  <si>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</si>
  <si>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</si>
  <si>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</si>
  <si>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</si>
  <si>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</si>
  <si>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</si>
  <si>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</si>
  <si>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</si>
  <si>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</si>
  <si>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</si>
  <si>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</si>
  <si>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</si>
  <si>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</si>
  <si>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</si>
  <si>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</si>
  <si>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</si>
  <si>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</si>
  <si>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</si>
  <si>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</si>
  <si>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</si>
  <si>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</si>
  <si>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</si>
  <si>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</si>
  <si>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</si>
  <si>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</si>
  <si>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</si>
  <si>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</si>
  <si>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</si>
  <si>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</si>
  <si>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</si>
  <si>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</si>
  <si>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</si>
  <si>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</si>
  <si>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</si>
  <si>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</si>
  <si>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</si>
  <si>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</si>
  <si>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</si>
  <si>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</si>
  <si>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</si>
  <si>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</si>
  <si>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</si>
  <si>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</si>
  <si>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</si>
  <si>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</si>
  <si>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</si>
  <si>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</si>
  <si>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</si>
  <si>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</si>
  <si>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</si>
  <si>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</si>
  <si>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</si>
  <si>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</si>
  <si>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</si>
  <si>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</si>
  <si>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</si>
  <si>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</si>
  <si>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</si>
  <si>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</si>
  <si>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</si>
  <si>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</si>
  <si>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</si>
  <si>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</si>
  <si>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</si>
  <si>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</si>
  <si>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</si>
  <si>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</si>
  <si>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</si>
  <si>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</si>
  <si>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</si>
  <si>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</si>
  <si>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</si>
  <si>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</si>
  <si>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</si>
  <si>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</si>
  <si>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</si>
  <si>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</si>
  <si>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</si>
  <si>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</si>
  <si>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</si>
  <si>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</si>
  <si>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</si>
  <si>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</si>
  <si>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</si>
  <si>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</si>
  <si>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</si>
  <si>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</si>
  <si>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</si>
  <si>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</si>
  <si>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</si>
  <si>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</si>
  <si>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</si>
  <si>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</si>
  <si>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</si>
  <si>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</si>
  <si>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</si>
  <si>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</si>
  <si>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</si>
  <si>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</si>
  <si>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</si>
  <si>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</si>
  <si>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</si>
  <si>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</si>
  <si>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</si>
  <si>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</si>
  <si>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</si>
  <si>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</si>
  <si>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</si>
  <si>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</si>
  <si>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</si>
  <si>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</si>
  <si>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</si>
  <si>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</si>
  <si>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</si>
  <si>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</si>
  <si>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</si>
  <si>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</si>
  <si>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</si>
  <si>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</si>
  <si>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</si>
  <si>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</si>
  <si>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</si>
  <si>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</si>
  <si>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</si>
  <si>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</si>
  <si>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</si>
  <si>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</si>
  <si>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</si>
  <si>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</si>
  <si>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</si>
  <si>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</si>
  <si>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</si>
  <si>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</si>
  <si>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</si>
  <si>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</si>
  <si>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</si>
  <si>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</si>
  <si>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</si>
  <si>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</si>
  <si>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</si>
  <si>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</si>
  <si>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</si>
  <si>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</si>
  <si>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</si>
  <si>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</si>
  <si>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</si>
  <si>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</si>
  <si>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</si>
  <si>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</si>
  <si>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</si>
  <si>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</si>
  <si>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</si>
  <si>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</si>
  <si>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</si>
  <si>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</si>
  <si>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</si>
  <si>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</si>
  <si>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</si>
  <si>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</si>
  <si>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</si>
  <si>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</si>
  <si>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</si>
  <si>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</si>
  <si>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</si>
  <si>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</si>
  <si>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</si>
  <si>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</si>
  <si>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</si>
  <si>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</si>
  <si>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</si>
  <si>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</si>
  <si>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</si>
  <si>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</si>
  <si>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</si>
  <si>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</si>
  <si>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</si>
  <si>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</si>
  <si>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</si>
  <si>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</si>
  <si>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</si>
  <si>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</si>
  <si>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</si>
  <si>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</si>
  <si>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</si>
  <si>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</si>
  <si>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</si>
  <si>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</si>
  <si>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</si>
  <si>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</si>
  <si>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</si>
  <si>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</si>
  <si>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</si>
  <si>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</si>
  <si>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</si>
  <si>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</si>
  <si>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</si>
  <si>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</si>
  <si>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</si>
  <si>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</si>
  <si>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</si>
  <si>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</si>
  <si>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</si>
  <si>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</si>
  <si>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</si>
  <si>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</si>
  <si>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</si>
  <si>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</si>
  <si>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</si>
  <si>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</si>
  <si>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</si>
  <si>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</si>
  <si>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</si>
  <si>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</si>
  <si>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</si>
  <si>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</si>
  <si>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</si>
  <si>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</si>
  <si>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</si>
  <si>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</si>
  <si>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</si>
  <si>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</si>
  <si>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</si>
  <si>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</si>
  <si>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</si>
  <si>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</si>
  <si>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</si>
  <si>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</si>
  <si>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</si>
  <si>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</si>
  <si>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</si>
  <si>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</si>
  <si>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</si>
  <si>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</si>
  <si>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</si>
  <si>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</si>
  <si>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</si>
  <si>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</si>
  <si>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</si>
  <si>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</si>
  <si>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</si>
  <si>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</si>
  <si>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</si>
  <si>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</si>
  <si>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</si>
  <si>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</si>
  <si>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</si>
  <si>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</si>
  <si>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</si>
  <si>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</si>
  <si>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</si>
  <si>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</si>
  <si>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</si>
  <si>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</si>
  <si>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</si>
  <si>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</si>
  <si>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</si>
  <si>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</si>
  <si>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</si>
  <si>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</si>
  <si>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</si>
  <si>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</si>
  <si>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</si>
  <si>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</si>
  <si>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</si>
  <si>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</si>
  <si>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</si>
  <si>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</si>
  <si>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</si>
  <si>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</si>
  <si>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</si>
  <si>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</si>
  <si>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</si>
  <si>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</si>
  <si>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</si>
  <si>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</si>
  <si>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</si>
  <si>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</si>
  <si>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</si>
  <si>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</si>
  <si>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</si>
  <si>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</si>
  <si>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</si>
  <si>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</si>
  <si>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</si>
  <si>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</si>
  <si>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</si>
  <si>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</si>
  <si>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</si>
  <si>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</si>
  <si>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</si>
  <si>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</si>
  <si>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</si>
  <si>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</si>
  <si>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</si>
  <si>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</si>
  <si>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</si>
  <si>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</si>
  <si>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</si>
  <si>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</si>
  <si>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</si>
  <si>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</si>
  <si>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</si>
  <si>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</si>
  <si>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</si>
  <si>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</si>
  <si>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</si>
  <si>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</si>
  <si>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</si>
  <si>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</si>
  <si>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</si>
  <si>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</si>
  <si>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</si>
  <si>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</si>
  <si>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</si>
  <si>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</si>
  <si>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</si>
  <si>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</si>
  <si>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</si>
  <si>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</si>
  <si>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</si>
  <si>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</si>
  <si>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</si>
  <si>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</si>
  <si>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</si>
  <si>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</si>
  <si>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</si>
  <si>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</si>
  <si>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</si>
  <si>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</si>
  <si>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</si>
  <si>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</si>
  <si>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</si>
  <si>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</si>
  <si>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</si>
  <si>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</si>
  <si>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</si>
  <si>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</si>
  <si>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</si>
  <si>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</si>
  <si>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</si>
  <si>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</si>
  <si>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</si>
  <si>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</si>
  <si>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</si>
  <si>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</si>
  <si>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</si>
  <si>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</si>
  <si>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</si>
  <si>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</si>
  <si>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</si>
  <si>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</si>
  <si>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</si>
  <si>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</si>
  <si>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</si>
  <si>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</si>
  <si>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</si>
  <si>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</si>
  <si>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</si>
  <si>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</si>
  <si>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</si>
  <si>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</si>
  <si>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</si>
  <si>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</si>
  <si>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</si>
  <si>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</si>
  <si>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</si>
  <si>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</si>
  <si>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</si>
  <si>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</si>
  <si>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</si>
  <si>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</si>
  <si>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</si>
  <si>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</si>
  <si>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</si>
  <si>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</si>
  <si>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</si>
  <si>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</si>
  <si>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</si>
  <si>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</si>
  <si>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</si>
  <si>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</si>
  <si>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</si>
  <si>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</si>
  <si>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</si>
  <si>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</si>
  <si>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</si>
  <si>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</si>
  <si>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</si>
  <si>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</si>
  <si>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</si>
  <si>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</si>
  <si>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</si>
  <si>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</si>
  <si>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</si>
  <si>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</si>
  <si>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</si>
  <si>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</si>
  <si>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</si>
  <si>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</si>
  <si>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</si>
  <si>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</si>
  <si>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</si>
  <si>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</si>
  <si>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</si>
  <si>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</si>
  <si>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</si>
  <si>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</si>
  <si>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</si>
  <si>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</si>
  <si>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</si>
  <si>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</si>
  <si>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</si>
  <si>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</si>
  <si>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</si>
  <si>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</si>
  <si>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</si>
  <si>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</si>
  <si>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</si>
  <si>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</si>
  <si>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</si>
  <si>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</si>
  <si>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</si>
  <si>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</si>
  <si>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</si>
  <si>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</si>
  <si>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</si>
  <si>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</si>
  <si>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</si>
  <si>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</si>
  <si>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</si>
  <si>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</si>
  <si>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</si>
  <si>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</si>
  <si>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</si>
  <si>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</si>
  <si>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</si>
  <si>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</si>
  <si>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</si>
  <si>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</si>
  <si>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</si>
  <si>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</si>
  <si>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</si>
  <si>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</si>
  <si>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</si>
  <si>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</si>
  <si>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</si>
  <si>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</si>
  <si>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</si>
  <si>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</si>
  <si>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</si>
  <si>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</si>
  <si>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</si>
  <si>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</si>
  <si>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</si>
  <si>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</si>
  <si>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</si>
  <si>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</si>
  <si>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</si>
  <si>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</si>
  <si>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</si>
  <si>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</si>
  <si>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</si>
  <si>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</si>
  <si>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</si>
  <si>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</si>
  <si>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</si>
  <si>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</si>
  <si>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</si>
  <si>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</si>
  <si>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</si>
  <si>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</si>
  <si>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</si>
  <si>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</si>
  <si>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</si>
  <si>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</si>
  <si>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</si>
  <si>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</si>
  <si>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</si>
  <si>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</si>
  <si>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</si>
  <si>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</si>
  <si>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</si>
  <si>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</si>
  <si>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</si>
  <si>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</si>
  <si>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</si>
  <si>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</si>
  <si>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</si>
  <si>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</si>
  <si>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</si>
  <si>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</si>
  <si>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</si>
  <si>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</si>
  <si>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</si>
  <si>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</si>
  <si>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</si>
  <si>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</si>
  <si>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</si>
  <si>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</si>
  <si>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</si>
  <si>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</si>
  <si>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</si>
  <si>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</si>
  <si>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</si>
  <si>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</si>
  <si>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</si>
  <si>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</si>
  <si>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</si>
  <si>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</si>
  <si>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</si>
  <si>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</si>
  <si>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</si>
  <si>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</si>
  <si>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</si>
  <si>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</si>
  <si>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</si>
  <si>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</si>
  <si>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</si>
  <si>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</si>
  <si>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</si>
  <si>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</si>
  <si>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</si>
  <si>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</si>
  <si>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</si>
  <si>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</si>
  <si>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</si>
  <si>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</si>
  <si>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</si>
  <si>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</si>
  <si>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</si>
  <si>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</si>
  <si>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</si>
  <si>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</si>
  <si>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</si>
  <si>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</si>
  <si>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</si>
  <si>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</si>
  <si>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</si>
  <si>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</si>
  <si>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</si>
  <si>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</si>
  <si>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</si>
  <si>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</si>
  <si>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</si>
  <si>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</si>
  <si>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</si>
  <si>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</si>
  <si>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</si>
  <si>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</si>
  <si>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</si>
  <si>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</si>
  <si>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</si>
  <si>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</si>
  <si>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</si>
  <si>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</si>
  <si>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</si>
  <si>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</si>
  <si>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</si>
  <si>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</si>
  <si>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</si>
  <si>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</si>
  <si>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</si>
  <si>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</si>
  <si>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</si>
  <si>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</si>
  <si>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</si>
  <si>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</si>
  <si>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</si>
  <si>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</si>
  <si>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</si>
  <si>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</si>
  <si>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</si>
  <si>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</si>
  <si>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</si>
  <si>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</si>
  <si>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</si>
  <si>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</si>
  <si>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</si>
  <si>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</si>
  <si>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</si>
  <si>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</si>
  <si>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</si>
  <si>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</si>
  <si>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</si>
  <si>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</si>
  <si>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</si>
  <si>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</si>
  <si>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</si>
  <si>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</si>
  <si>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</si>
  <si>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</si>
  <si>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</si>
  <si>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</si>
  <si>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</si>
  <si>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</si>
  <si>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</si>
  <si>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</si>
  <si>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</si>
  <si>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</si>
  <si>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</si>
  <si>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</si>
  <si>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</si>
  <si>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</si>
  <si>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</si>
  <si>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</si>
  <si>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</si>
  <si>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</si>
  <si>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</si>
  <si>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</si>
  <si>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</si>
  <si>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</si>
  <si>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</si>
  <si>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</si>
  <si>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</si>
  <si>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</si>
  <si>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</si>
  <si>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</si>
  <si>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</si>
  <si>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</si>
  <si>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</si>
  <si>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</si>
  <si>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</si>
  <si>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</si>
  <si>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</si>
  <si>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</si>
  <si>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</si>
  <si>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</si>
  <si>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</si>
  <si>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</si>
  <si>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</si>
  <si>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</si>
  <si>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</si>
  <si>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</si>
  <si>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</si>
  <si>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</si>
  <si>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</si>
  <si>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</si>
  <si>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</si>
  <si>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</si>
  <si>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</si>
  <si>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</si>
  <si>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</si>
  <si>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</si>
  <si>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</si>
  <si>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</si>
  <si>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</si>
  <si>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</si>
  <si>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</si>
  <si>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</si>
  <si>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</si>
  <si>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</si>
  <si>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</si>
  <si>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</si>
  <si>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</si>
  <si>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</si>
  <si>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</si>
  <si>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</si>
  <si>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</si>
  <si>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</si>
  <si>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</si>
  <si>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</si>
  <si>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</si>
  <si>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</si>
  <si>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</si>
  <si>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</si>
  <si>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</si>
  <si>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</si>
  <si>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</si>
  <si>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</si>
  <si>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</si>
  <si>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</si>
  <si>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</si>
  <si>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</si>
  <si>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</si>
  <si>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</si>
  <si>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</si>
  <si>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</si>
  <si>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</si>
  <si>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</si>
  <si>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</si>
  <si>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</si>
  <si>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</si>
  <si>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</si>
  <si>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</si>
  <si>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</si>
  <si>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</si>
  <si>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</si>
  <si>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</si>
  <si>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</si>
  <si>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</si>
  <si>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</si>
  <si>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</si>
  <si>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</si>
  <si>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</si>
  <si>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</si>
  <si>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</si>
  <si>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</si>
  <si>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</si>
  <si>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</si>
  <si>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</si>
  <si>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</si>
  <si>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</si>
  <si>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</si>
  <si>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</si>
  <si>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</si>
  <si>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</si>
  <si>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</si>
  <si>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</si>
  <si>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</si>
  <si>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</si>
  <si>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</si>
  <si>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</si>
  <si>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</si>
  <si>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</si>
  <si>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</si>
  <si>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</si>
  <si>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</si>
  <si>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</si>
  <si>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</si>
  <si>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</si>
  <si>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</si>
  <si>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</si>
  <si>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</si>
  <si>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</si>
  <si>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</si>
  <si>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</si>
  <si>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</si>
  <si>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</si>
  <si>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</si>
  <si>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</si>
  <si>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</si>
  <si>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</si>
  <si>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</si>
  <si>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</si>
  <si>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</si>
  <si>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</si>
  <si>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</si>
  <si>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</si>
  <si>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</si>
  <si>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</si>
  <si>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</si>
  <si>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</si>
  <si>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</si>
  <si>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</si>
  <si>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</si>
  <si>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</si>
  <si>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</si>
  <si>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</si>
  <si>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</si>
  <si>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</si>
  <si>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</si>
  <si>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</si>
  <si>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</si>
  <si>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</si>
  <si>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</si>
  <si>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</si>
  <si>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</si>
  <si>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</si>
  <si>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</si>
  <si>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</si>
  <si>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</si>
  <si>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</si>
  <si>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</si>
  <si>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</si>
  <si>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</si>
  <si>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</si>
  <si>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</si>
  <si>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</si>
  <si>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</si>
  <si>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</si>
  <si>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</si>
  <si>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</si>
  <si>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</si>
  <si>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</si>
  <si>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</si>
  <si>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</si>
  <si>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</si>
  <si>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</si>
  <si>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</si>
  <si>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</si>
  <si>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</si>
  <si>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</si>
  <si>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</si>
  <si>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</si>
  <si>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</si>
  <si>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</si>
  <si>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</si>
  <si>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</si>
  <si>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</si>
  <si>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</si>
  <si>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</si>
  <si>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</si>
  <si>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</si>
  <si>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</si>
  <si>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</si>
  <si>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</si>
  <si>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</si>
  <si>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</si>
  <si>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</si>
  <si>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</si>
  <si>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</si>
  <si>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</si>
  <si>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</si>
  <si>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</si>
  <si>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</si>
  <si>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</si>
  <si>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</si>
  <si>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</si>
  <si>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</si>
  <si>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</si>
  <si>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</si>
  <si>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</si>
  <si>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</si>
  <si>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</si>
  <si>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</si>
  <si>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</si>
  <si>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</si>
  <si>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</si>
  <si>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</si>
  <si>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</si>
  <si>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</si>
  <si>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</si>
  <si>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</si>
  <si>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</si>
  <si>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</si>
  <si>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</si>
  <si>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</si>
  <si>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</si>
  <si>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</si>
  <si>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</si>
  <si>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</si>
  <si>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</si>
  <si>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</si>
  <si>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</si>
  <si>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</si>
  <si>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</si>
  <si>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</si>
  <si>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</si>
  <si>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</si>
  <si>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</si>
  <si>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</si>
  <si>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</si>
  <si>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</si>
  <si>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</si>
  <si>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</si>
  <si>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</si>
  <si>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</si>
  <si>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</si>
  <si>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</si>
  <si>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</si>
  <si>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</si>
  <si>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</si>
  <si>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</si>
  <si>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</si>
  <si>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</si>
  <si>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</si>
  <si>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</si>
  <si>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</si>
  <si>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</si>
  <si>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</si>
  <si>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</si>
  <si>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</si>
  <si>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</si>
  <si>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</si>
  <si>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</si>
  <si>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</si>
  <si>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</si>
  <si>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</si>
  <si>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</si>
  <si>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</si>
  <si>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</si>
  <si>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</si>
  <si>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</si>
  <si>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</si>
  <si>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</si>
  <si>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</si>
  <si>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</si>
  <si>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</si>
  <si>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</si>
  <si>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</si>
  <si>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</si>
  <si>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</si>
  <si>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</si>
  <si>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</si>
  <si>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</si>
  <si>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</si>
  <si>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</si>
  <si>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</si>
  <si>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</si>
  <si>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</si>
  <si>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</si>
  <si>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</si>
  <si>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</si>
  <si>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</si>
  <si>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</si>
  <si>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</si>
  <si>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</si>
  <si>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</si>
  <si>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</si>
  <si>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</si>
  <si>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</si>
  <si>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</si>
  <si>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</si>
  <si>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</si>
  <si>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</si>
  <si>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</si>
  <si>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</si>
  <si>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</si>
  <si>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</si>
  <si>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</si>
  <si>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</si>
  <si>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</si>
  <si>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</si>
  <si>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</si>
  <si>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</si>
  <si>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</si>
  <si>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</si>
  <si>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</si>
  <si>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</si>
  <si>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</si>
  <si>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</si>
  <si>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</si>
  <si>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</si>
  <si>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</si>
  <si>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</si>
  <si>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</si>
  <si>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</si>
  <si>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</si>
  <si>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</si>
  <si>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</si>
  <si>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</si>
  <si>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</si>
  <si>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</si>
  <si>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</si>
  <si>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</si>
  <si>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</si>
  <si>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</si>
  <si>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</si>
  <si>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</si>
  <si>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</si>
  <si>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</si>
  <si>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</si>
  <si>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</si>
  <si>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</si>
  <si>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</si>
  <si>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</si>
  <si>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</si>
  <si>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</si>
  <si>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</si>
  <si>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</si>
  <si>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</si>
  <si>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</si>
  <si>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</si>
  <si>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</si>
  <si>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</si>
  <si>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</si>
  <si>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</si>
  <si>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</si>
  <si>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</si>
  <si>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</si>
  <si>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</si>
  <si>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</si>
  <si>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</si>
  <si>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</si>
  <si>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</si>
  <si>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</si>
  <si>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</si>
  <si>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</si>
  <si>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</si>
  <si>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</si>
  <si>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</si>
  <si>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</si>
  <si>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</si>
  <si>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</si>
  <si>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</si>
  <si>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</si>
  <si>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</si>
  <si>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</si>
  <si>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</si>
  <si>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</si>
  <si>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</si>
  <si>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</si>
  <si>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</si>
  <si>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</si>
  <si>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</si>
  <si>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</si>
  <si>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</si>
  <si>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</si>
  <si>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</si>
  <si>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</si>
  <si>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</si>
  <si>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</si>
  <si>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</si>
  <si>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</si>
  <si>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</si>
  <si>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</si>
  <si>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</si>
  <si>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</si>
  <si>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</si>
  <si>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</si>
  <si>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</si>
  <si>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</si>
  <si>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</si>
  <si>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</si>
  <si>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</si>
  <si>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</si>
  <si>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</si>
  <si>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</si>
  <si>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</si>
  <si>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</si>
  <si>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</si>
  <si>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</si>
  <si>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</si>
  <si>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</si>
  <si>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</si>
  <si>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</si>
  <si>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</si>
  <si>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</si>
  <si>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</si>
  <si>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</si>
  <si>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</si>
  <si>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</si>
  <si>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</si>
  <si>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</si>
  <si>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</si>
  <si>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</si>
  <si>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</si>
  <si>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</si>
  <si>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</si>
  <si>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</si>
  <si>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</si>
  <si>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</si>
  <si>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</si>
  <si>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</si>
  <si>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</si>
  <si>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</si>
  <si>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</si>
  <si>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</si>
  <si>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</si>
  <si>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</si>
  <si>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</si>
  <si>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</si>
  <si>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</si>
  <si>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</si>
  <si>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</si>
  <si>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</si>
  <si>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</si>
  <si>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</si>
  <si>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</si>
  <si>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</si>
  <si>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</si>
  <si>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</si>
  <si>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</si>
  <si>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</si>
  <si>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</si>
  <si>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</si>
  <si>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</si>
  <si>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</si>
  <si>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</si>
  <si>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</si>
  <si>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</si>
  <si>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</si>
  <si>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</si>
  <si>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</si>
  <si>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</si>
  <si>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</si>
  <si>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</si>
  <si>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</si>
  <si>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</si>
  <si>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</si>
  <si>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</si>
  <si>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</si>
  <si>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</si>
  <si>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</si>
  <si>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</si>
  <si>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</si>
  <si>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</si>
  <si>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</si>
  <si>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</si>
  <si>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</si>
  <si>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</si>
  <si>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</si>
  <si>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</si>
  <si>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</si>
  <si>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</si>
  <si>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</si>
  <si>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</si>
  <si>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</si>
  <si>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</si>
  <si>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</si>
  <si>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</si>
  <si>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</si>
  <si>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</si>
  <si>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</si>
  <si>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</si>
  <si>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</si>
  <si>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</si>
  <si>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</si>
  <si>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</si>
  <si>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</si>
  <si>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</si>
  <si>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</si>
  <si>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</si>
  <si>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</si>
  <si>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</si>
  <si>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</si>
  <si>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</si>
  <si>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</si>
  <si>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</si>
  <si>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</si>
  <si>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</si>
  <si>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</si>
  <si>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</si>
  <si>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</si>
  <si>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</si>
  <si>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</si>
  <si>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</si>
  <si>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</si>
  <si>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</si>
  <si>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</si>
  <si>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</si>
  <si>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</si>
  <si>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</si>
  <si>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</si>
  <si>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</si>
  <si>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</si>
  <si>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</si>
  <si>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</si>
  <si>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</si>
  <si>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</si>
  <si>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</si>
  <si>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</si>
  <si>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</si>
  <si>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</si>
  <si>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</si>
  <si>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</si>
  <si>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</si>
  <si>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</si>
  <si>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</si>
  <si>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</si>
  <si>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</si>
  <si>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</si>
  <si>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</si>
  <si>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</si>
  <si>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</si>
  <si>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</si>
  <si>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</si>
  <si>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</si>
  <si>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</si>
  <si>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</si>
  <si>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</si>
  <si>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</si>
  <si>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</si>
  <si>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</si>
  <si>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</si>
  <si>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</si>
  <si>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</si>
  <si>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</si>
  <si>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</si>
  <si>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</si>
  <si>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</si>
  <si>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</si>
  <si>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</si>
  <si>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</si>
  <si>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</si>
  <si>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</si>
  <si>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</si>
  <si>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</si>
  <si>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</si>
  <si>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</si>
  <si>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</si>
  <si>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</si>
  <si>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</si>
  <si>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</si>
  <si>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</si>
  <si>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</si>
  <si>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</si>
  <si>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</si>
  <si>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</si>
  <si>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</si>
  <si>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</si>
  <si>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</si>
  <si>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</si>
  <si>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</si>
  <si>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</si>
  <si>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</si>
  <si>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</si>
  <si>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</si>
  <si>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</si>
  <si>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</si>
  <si>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</si>
  <si>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</si>
  <si>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</si>
  <si>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</si>
  <si>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</si>
  <si>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</si>
  <si>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</si>
  <si>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</si>
  <si>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</si>
  <si>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</si>
  <si>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</si>
  <si>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</si>
  <si>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</si>
  <si>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</si>
  <si>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</si>
  <si>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</si>
  <si>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</si>
  <si>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</si>
  <si>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</si>
  <si>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</si>
  <si>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</si>
  <si>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</si>
  <si>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</si>
  <si>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</si>
  <si>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</si>
  <si>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</si>
  <si>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</si>
  <si>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</si>
  <si>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</si>
  <si>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</si>
  <si>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</si>
  <si>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</si>
  <si>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</si>
  <si>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</si>
  <si>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</si>
  <si>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</si>
  <si>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</si>
  <si>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</si>
  <si>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</si>
  <si>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</si>
  <si>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</si>
  <si>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</si>
  <si>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</si>
  <si>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</si>
  <si>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</si>
  <si>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</si>
  <si>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</si>
  <si>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</si>
  <si>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</si>
  <si>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</si>
  <si>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</si>
  <si>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</si>
  <si>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</si>
  <si>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</si>
  <si>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</si>
  <si>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</si>
  <si>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</si>
  <si>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</si>
  <si>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</si>
  <si>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</si>
  <si>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</si>
  <si>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</si>
  <si>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</si>
  <si>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</si>
  <si>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</si>
  <si>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</si>
  <si>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</si>
  <si>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</si>
  <si>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</si>
  <si>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</si>
  <si>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</si>
  <si>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</si>
  <si>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</si>
  <si>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</si>
  <si>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</si>
  <si>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</si>
  <si>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</si>
  <si>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</si>
  <si>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</si>
  <si>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</si>
  <si>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</si>
  <si>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</si>
  <si>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</si>
  <si>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</si>
  <si>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</si>
  <si>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</si>
  <si>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</si>
  <si>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</si>
  <si>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</si>
  <si>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</si>
  <si>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</si>
  <si>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</si>
  <si>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</si>
  <si>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</si>
  <si>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</si>
  <si>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</si>
  <si>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</si>
  <si>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</si>
  <si>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</si>
  <si>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</si>
  <si>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</si>
  <si>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</si>
  <si>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</si>
  <si>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</si>
  <si>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</si>
  <si>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</si>
  <si>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</si>
  <si>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</si>
  <si>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</si>
  <si>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</si>
  <si>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</si>
  <si>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</si>
  <si>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</si>
  <si>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</si>
  <si>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</si>
  <si>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</si>
  <si>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</si>
  <si>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</si>
  <si>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</si>
  <si>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</si>
  <si>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</si>
  <si>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</si>
  <si>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</si>
  <si>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</si>
  <si>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</si>
  <si>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</si>
  <si>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</si>
  <si>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</si>
  <si>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</si>
  <si>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</si>
  <si>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</si>
  <si>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</si>
  <si>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</si>
  <si>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</si>
  <si>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</si>
  <si>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</si>
  <si>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</si>
  <si>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</si>
  <si>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</si>
  <si>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</si>
  <si>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</si>
  <si>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</si>
  <si>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</si>
  <si>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</si>
  <si>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</si>
  <si>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</si>
  <si>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</si>
  <si>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</si>
  <si>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</si>
  <si>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</si>
  <si>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</si>
  <si>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</si>
  <si>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</si>
  <si>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</si>
  <si>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</si>
  <si>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</si>
  <si>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</si>
  <si>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</si>
  <si>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</si>
  <si>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</si>
  <si>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</si>
  <si>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</si>
  <si>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</si>
  <si>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</si>
  <si>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</si>
  <si>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</si>
  <si>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</si>
  <si>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</si>
  <si>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</si>
  <si>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</si>
  <si>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</si>
  <si>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</si>
  <si>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</si>
  <si>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</si>
  <si>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</si>
  <si>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</si>
  <si>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</si>
  <si>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</si>
  <si>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</si>
  <si>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</si>
  <si>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</si>
  <si>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</si>
  <si>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</si>
  <si>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</si>
  <si>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</si>
  <si>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</si>
  <si>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</si>
  <si>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</si>
  <si>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</si>
  <si>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</si>
  <si>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</si>
  <si>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</si>
  <si>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</si>
  <si>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</si>
  <si>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</si>
  <si>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</si>
  <si>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</si>
  <si>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</si>
  <si>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</si>
  <si>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</si>
  <si>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</si>
  <si>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</si>
  <si>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</si>
  <si>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</si>
  <si>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</si>
  <si>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</si>
  <si>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</si>
  <si>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</si>
  <si>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</si>
  <si>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</si>
  <si>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</si>
  <si>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</si>
  <si>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</si>
  <si>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</si>
  <si>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</si>
  <si>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</si>
  <si>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</si>
  <si>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</si>
  <si>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</si>
  <si>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</si>
  <si>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</si>
  <si>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</si>
  <si>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</si>
  <si>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</si>
  <si>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</si>
  <si>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</si>
  <si>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</si>
  <si>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</si>
  <si>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</si>
  <si>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</si>
  <si>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</si>
  <si>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</si>
  <si>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</si>
  <si>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</si>
  <si>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</si>
  <si>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</si>
  <si>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</si>
  <si>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</si>
  <si>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</si>
  <si>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</si>
  <si>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</si>
  <si>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</si>
  <si>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</si>
  <si>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</si>
  <si>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</si>
  <si>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</si>
  <si>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</si>
  <si>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</si>
  <si>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</si>
  <si>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</si>
  <si>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</si>
  <si>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</si>
  <si>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</si>
  <si>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</si>
  <si>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</si>
  <si>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</si>
  <si>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</si>
  <si>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</si>
  <si>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</si>
  <si>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</si>
  <si>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</si>
  <si>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</si>
  <si>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</si>
  <si>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</si>
  <si>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</si>
  <si>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</si>
  <si>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</si>
  <si>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</si>
  <si>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</si>
  <si>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</si>
  <si>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</si>
  <si>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</si>
  <si>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</si>
  <si>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</si>
  <si>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</si>
  <si>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</si>
  <si>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</si>
  <si>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</si>
  <si>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</si>
  <si>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</si>
  <si>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</si>
  <si>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</si>
  <si>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</si>
  <si>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</si>
  <si>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</si>
  <si>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</si>
  <si>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</si>
  <si>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</si>
  <si>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</si>
  <si>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</si>
  <si>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</si>
  <si>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</si>
  <si>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</si>
  <si>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</si>
  <si>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</si>
  <si>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</si>
  <si>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</si>
  <si>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</si>
  <si>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</si>
  <si>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</si>
  <si>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</si>
  <si>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</si>
  <si>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</si>
  <si>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</si>
  <si>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</si>
  <si>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</si>
  <si>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</si>
  <si>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</si>
  <si>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</si>
  <si>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</si>
  <si>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</si>
  <si>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</si>
  <si>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</si>
  <si>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</si>
  <si>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</si>
  <si>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</si>
  <si>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</si>
  <si>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</si>
  <si>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</si>
  <si>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</si>
  <si>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</si>
  <si>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</si>
  <si>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</si>
  <si>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</si>
  <si>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</si>
  <si>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</si>
  <si>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</si>
  <si>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</si>
  <si>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</si>
  <si>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</si>
  <si>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</si>
  <si>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</si>
  <si>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</si>
  <si>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</si>
  <si>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</si>
  <si>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</si>
  <si>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</si>
  <si>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</si>
  <si>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</si>
  <si>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</si>
  <si>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</si>
  <si>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</si>
  <si>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</si>
  <si>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</si>
  <si>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</si>
  <si>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</si>
  <si>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</si>
  <si>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</si>
  <si>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</si>
  <si>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</si>
  <si>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</si>
  <si>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</si>
  <si>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</si>
  <si>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</si>
  <si>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</si>
  <si>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</si>
  <si>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</si>
  <si>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</si>
  <si>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</si>
  <si>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</si>
  <si>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</si>
  <si>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</si>
  <si>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</si>
  <si>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</si>
  <si>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</si>
  <si>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</si>
  <si>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</si>
  <si>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</si>
  <si>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</si>
  <si>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</si>
  <si>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</si>
  <si>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</si>
  <si>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</si>
  <si>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</si>
  <si>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</si>
  <si>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</si>
  <si>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</si>
  <si>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</si>
  <si>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</si>
  <si>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</si>
  <si>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</si>
  <si>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</si>
  <si>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</si>
  <si>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</si>
  <si>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</si>
  <si>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</si>
  <si>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</si>
  <si>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</si>
  <si>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</si>
  <si>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</si>
  <si>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</si>
  <si>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</si>
  <si>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</si>
  <si>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</si>
  <si>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</si>
  <si>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</si>
  <si>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</si>
  <si>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</si>
  <si>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</si>
  <si>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</si>
  <si>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</si>
  <si>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</si>
  <si>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</si>
  <si>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</si>
  <si>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</si>
  <si>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</si>
  <si>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</si>
  <si>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</si>
  <si>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</si>
  <si>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</si>
  <si>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</si>
  <si>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</si>
  <si>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</si>
  <si>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</si>
  <si>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</si>
  <si>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</si>
  <si>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</si>
  <si>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</si>
  <si>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</si>
  <si>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</si>
  <si>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</si>
  <si>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</si>
  <si>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</si>
  <si>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</si>
  <si>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</si>
  <si>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</si>
  <si>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</si>
  <si>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</si>
  <si>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</si>
  <si>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</si>
  <si>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</si>
  <si>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</si>
  <si>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</si>
  <si>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</si>
  <si>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</si>
  <si>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</si>
  <si>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</si>
  <si>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</si>
  <si>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</si>
  <si>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</si>
  <si>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</si>
  <si>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</si>
  <si>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</si>
  <si>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</si>
  <si>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</si>
  <si>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</si>
  <si>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</si>
  <si>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</si>
  <si>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</si>
  <si>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</si>
  <si>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</si>
  <si>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</si>
  <si>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</si>
  <si>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</si>
  <si>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</si>
  <si>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</si>
  <si>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</si>
  <si>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</si>
  <si>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</si>
  <si>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</si>
  <si>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</si>
  <si>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</si>
  <si>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</si>
  <si>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</si>
  <si>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</si>
  <si>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</si>
  <si>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</si>
  <si>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</si>
  <si>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</si>
  <si>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</si>
  <si>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</si>
  <si>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</si>
  <si>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</si>
  <si>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</si>
  <si>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</si>
  <si>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</si>
  <si>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</si>
  <si>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</si>
  <si>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</si>
  <si>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</si>
  <si>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</si>
  <si>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</si>
  <si>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</si>
  <si>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</si>
  <si>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</si>
  <si>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</si>
  <si>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</si>
  <si>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</si>
  <si>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</si>
  <si>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</si>
  <si>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</si>
  <si>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</si>
  <si>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</si>
  <si>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</si>
  <si>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</si>
  <si>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</si>
  <si>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</si>
  <si>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</si>
  <si>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</si>
  <si>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</si>
  <si>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</si>
  <si>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</si>
  <si>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</si>
  <si>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</si>
  <si>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</si>
  <si>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</si>
  <si>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</si>
  <si>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</si>
  <si>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</si>
  <si>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</si>
  <si>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</si>
  <si>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PCM-20251107-00000448</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</si>
  <si>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</si>
  <si>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</si>
  <si>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</si>
  <si>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</si>
  <si>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</si>
  <si>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</si>
  <si>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</si>
  <si>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</si>
  <si>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</si>
  <si>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 xml:space="preserve">Power not restore and site was working on PG , Currently PG disconnected as per the neighbor request // EM team moved to check ETA: 10 min </t>
  </si>
  <si>
    <t>PCM-20251107-00000406</t>
  </si>
  <si>
    <t>PCM-20251107-00000458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</si>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</sst>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2"/>
      <color theme="1"/>
      <name val="Aptos"/>
      <charset val="1"/>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41" dataDxfId="140" headerRowBorderDxfId="138" tableBorderDxfId="139" totalsRowBorderDxfId="137">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32" dataDxfId="31" headerRowBorderDxfId="29" tableBorderDxfId="30" totalsRowBorderDxfId="28">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A7" sqref="A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305.44263587962632</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45968.391061689814</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45968.391061689814</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45968.391061689814</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45968.391061689814</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45968.391061689814</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45968.391061689814</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45968.391061689814</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45968.391061689814</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45968.391061689814</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45968.391061689814</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45968.391061689814</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45968.391061689814</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45968.391061689814</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45968.391061689814</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45968.391061689814</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45968.391061689814</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45968.391061689814</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45968.391061689814</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45968.391061689814</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45968.391061689814</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45968.391061689814</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45968.391061689814</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45968.391061689814</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45968.391061689814</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45968.391061689814</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45968.391061689814</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45968.391061689814</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45968.391061689814</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45968.391061689814</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45968.391061689814</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45968.391061689814</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45968.391061689814</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45968.391061689814</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45968.391061689814</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45968.391061689814</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45968.391061689814</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45968.391061689814</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45968.391061689814</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45968.391061689814</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45968.391061689814</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45968.391061689814</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45968.391061689814</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45968.391061689814</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45968.391061689814</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45968.391061689814</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45968.391061689814</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45968.391061689814</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45968.391061689814</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45968.391061689814</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45968.391061689814</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45968.391061689814</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45968.391061689814</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45968.391061689814</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45968.391061689814</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45968.391061689814</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45968.391061689814</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45968.391061689814</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45968.391061689814</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45968.391061689814</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45968.391061689814</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45968.391061689814</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45968.391061689814</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45968.391061689814</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45968.391061689814</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45968.391061689814</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45968.391061689814</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45968.391061689814</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45968.391061689814</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45968.391061689814</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45968.391061689814</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45968.391061689814</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45968.391061689814</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45968.391061689814</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45968.391061689814</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45968.391061689814</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45968.391061689814</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45968.391061689814</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45968.391061689814</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45968.391061689814</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45968.391061689814</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7383A858-206C-44BC-9E3C-0CE75FDB1033}"/>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143.39122384259099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45968.391061689814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45968.391061689814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45968.391061689814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R2</v>
      </c>
      <c r="C7" s="18"/>
      <c r="D7" s="18" t="s">
        <v>26153</v>
      </c>
      <c r="E7" s="103"/>
      <c r="F7" s="104"/>
      <c r="G7" s="105">
        <f ca="1">IFERROR(NOW()-F7,"-")</f>
        <v>45968.391061689814</v>
      </c>
      <c r="H7" s="104"/>
      <c r="I7" s="18" t="str">
        <f>IFERROR(VLOOKUP(D7,DB!A:F,6,0),"")</f>
        <v>SCECO</v>
      </c>
      <c r="J7" s="18" t="str">
        <f>IFERROR(VLOOKUP(D7,DB!A:G,7,0),"")</f>
        <v>Dead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45968.391061689814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45968.391061689814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45968.391061689814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45968.391061689814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45968.391061689814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45968.391061689814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45968.391061689814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45968.391061689814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45968.391061689814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45968.391061689814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45968.391061689814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45968.391061689814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45968.391061689814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45968.391061689814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45968.391061689814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45968.391061689814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45968.391061689814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45968.391061689814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45968.391061689814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45968.391061689814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45968.391061689814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45968.391061689814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45968.391061689814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45968.391061689814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45968.391061689814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45968.391061689814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45968.391061689814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45968.391061689814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45968.391061689814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45968.391061689814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45968.391061689814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45968.391061689814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45968.391061689814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45968.391061689814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45968.391061689814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45968.391061689814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45968.391061689814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45968.391061689814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45968.391061689814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45968.391061689814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45968.391061689814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45968.391061689814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45968.391061689814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45968.391061689814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45968.391061689814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45968.391061689814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45968.391061689814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45968.391061689814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45968.391061689814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45968.391061689814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45968.391061689814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45968.391061689814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45968.391061689814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45968.391061689814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45968.391061689814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45968.391061689814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45968.391061689814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45968.391061689814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45968.391061689814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45968.391061689814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45968.391061689814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45968.391061689814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45968.391061689814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45968.391061689814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45968.391061689814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45968.391061689814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45968.391061689814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45968.391061689814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45968.391061689814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45968.391061689814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45968.391061689814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45968.391061689814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37"/>
      <c r="B80" s="138" t="str">
        <f>IFERROR(VLOOKUP(D80,DB!A:K,11,0),"")</f>
        <v/>
      </c>
      <c r="C80" s="138"/>
      <c r="D80" s="138"/>
      <c r="E80" s="139"/>
      <c r="F80" s="140"/>
      <c r="G80" s="141">
        <f ca="1">IFERROR(NOW()-F80,"-")</f>
        <v>45968.391061689814</v>
      </c>
      <c r="H80" s="140"/>
      <c r="I80" s="138" t="str">
        <f>IFERROR(VLOOKUP(D80,DB!A:F,6,0),"")</f>
        <v/>
      </c>
      <c r="J80" s="138" t="str">
        <f>IFERROR(VLOOKUP(D80,DB!A:G,7,0),"")</f>
        <v/>
      </c>
      <c r="K80" s="142"/>
      <c r="L80" s="138" t="str">
        <f>IFERROR(VLOOKUP(D80,DB!A:I,9,0),"")</f>
        <v/>
      </c>
      <c r="M80" s="138"/>
      <c r="N80" s="138"/>
      <c r="O80" s="138"/>
      <c r="P80" s="138"/>
      <c r="Q80" s="138"/>
      <c r="R80" s="138"/>
      <c r="S80" s="138"/>
      <c r="T80" s="138"/>
      <c r="U80" s="138"/>
      <c r="V80" s="138"/>
      <c r="W80" s="138"/>
      <c r="X80" s="138"/>
      <c r="Y80" s="138"/>
      <c r="Z80" s="138"/>
      <c r="AA80" s="138"/>
      <c r="AB80" s="138"/>
      <c r="AC80" s="138"/>
      <c r="AD80" s="138"/>
      <c r="AE80" s="138"/>
      <c r="AF80" s="138"/>
      <c r="AG80" s="138"/>
      <c r="AH80" s="138"/>
      <c r="AI80" s="138"/>
      <c r="AJ80" s="138"/>
      <c r="AK80" s="138"/>
      <c r="AL80" s="138"/>
      <c r="AM80" s="138"/>
      <c r="AN80" s="138"/>
      <c r="AO80" s="138"/>
      <c r="AP80" s="138"/>
      <c r="AQ80" s="138"/>
      <c r="AR80" s="138"/>
      <c r="AS80" s="138"/>
      <c r="AT80" s="138"/>
      <c r="AU80" s="138"/>
      <c r="AV80" s="138"/>
      <c r="AW80" s="138"/>
      <c r="AX80" s="138"/>
      <c r="AY80" s="138"/>
      <c r="AZ80" s="138"/>
      <c r="BA80" s="138"/>
      <c r="BB80" s="138"/>
      <c r="BC80" s="138"/>
      <c r="BD80" s="138"/>
      <c r="BE80" s="138"/>
      <c r="BF80" s="138"/>
      <c r="BG80" s="138"/>
      <c r="BH80" s="138"/>
      <c r="BI80" s="138"/>
      <c r="BJ80" s="138"/>
      <c r="BK80" s="138"/>
      <c r="BL80" s="138"/>
      <c r="BM80" s="138"/>
      <c r="BN80" s="138"/>
      <c r="BO80" s="138"/>
      <c r="BP80" s="138"/>
      <c r="BQ80" s="138"/>
      <c r="BR80" s="138"/>
      <c r="BS80" s="138"/>
      <c r="BT80" s="138"/>
      <c r="BU80" s="138"/>
      <c r="BV80" s="138"/>
      <c r="BW80" s="138"/>
      <c r="BX80" s="138"/>
      <c r="BY80" s="138"/>
      <c r="BZ80" s="138"/>
      <c r="CA80" s="138"/>
      <c r="CB80" s="138"/>
      <c r="CC80" s="138"/>
      <c r="CD80" s="138"/>
      <c r="CE80" s="138"/>
      <c r="CF80" s="138"/>
      <c r="CG80" s="138"/>
      <c r="CH80" s="138"/>
      <c r="CI80" s="138"/>
      <c r="CJ80" s="143"/>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45968.391061805552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45968.391061805552</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45968.391061805552</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45968.391061805552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45968.391061805552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45968.391061805552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45968.391061805552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45968.391061805552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45968.391061805552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45968.391061805552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45968.391061805552</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45968.391061805552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45968.391061805552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45968.391061805552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45968.391061805552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45968.391061805552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45968.391061805552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45968.391061805552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45968.391061805552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45968.391061805552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45968.391061805552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45968.391061805552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45968.391061805552</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45968.391061805552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45968.391061805552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45968.391061805552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45968.391061805552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45968.391061805552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45968.391061805552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45968.391061805552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45968.391061805552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45968.391061805552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45968.391061805552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45968.391061805552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45968.391061805552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45968.391061805552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45968.391061805552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45968.391061805552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45968.391061805552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45968.391061805552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45968.391061805552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45968.391061805552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45968.391061805552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45968.391061805552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45968.391061805552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45968.391061805552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45968.391061805552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45968.391061805552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45968.391061805552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45968.391061805552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45968.391061805552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45968.391061805552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45968.391061805552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45968.391061805552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45968.391061805552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45968.391061805552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45968.391061805552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45968.391061805552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45968.391061805552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45968.391061805552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45968.391061805552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45968.391061805552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45968.391061805552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45968.391061805552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45968.391061805552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45968.391061805552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45968.391061805552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45968.391061805552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45968.391061805552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45968.391061805552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45968.391061805552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45968.391061805552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45968.391061805552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45968.391061805552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45968.391061805552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45968.391061805552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45968.391061805552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45968.391061805552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45968.391061805552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45968.391061805552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45968.391061805552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45968.391061805552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45968.391061805552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45968.391061805552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45968.391061805552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45968.391061805552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45968.391061805552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45968.391061805552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45968.391061805552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45968.391061805552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45968.391061805552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45968.391061805552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45968.391061805552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45968.391061805552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45968.391061805552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45968.391061805552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45968.391061805552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45968.391061805552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45968.391061805552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45968.391061805552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45968.391061805552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45968.391061805552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45968.391061805552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45968.391061805552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45968.391061805552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45968.391061805552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45968.391061805552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45968.391061805552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45968.391061805552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45968.391061805552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45968.391061805552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45968.391061805552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45968.391061805552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45968.391061805552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45968.391061805552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45968.391061805552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45968.391061805552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45968.391061805552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45968.391061805552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45968.391061805552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45968.391061805552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45968.391061805552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45968.391061805552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45968.391061805552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45968.391061805552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45968.391061805552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45968.391061805552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45968.391061805552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45968.391061805552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45968.391061805552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45968.391061805552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45968.391061805552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45968.391061805552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45968.391061805552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45968.391061805552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45968.391061805552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45968.391061805552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45968.391061805552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45968.391061805552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45968.391061805552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45968.391061805552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45968.391061805552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45968.391061805552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45968.391061805552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45968.391061805552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45968.391061805552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45968.391061805552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45968.391061805552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45968.391061805552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45968.391061805552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45968.391061805552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45968.391061805552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45968.391061805552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45968.391061805552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45968.391061805552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45968.391061805552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45968.391061805552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45968.391061805552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45968.391061805552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45968.391061805552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45968.391061805552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45968.391061805552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45968.391061805552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45968.391061805552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45968.391061805552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45968.391061805552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45968.391061805552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45968.391061805552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45968.391061805552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45968.391061805552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45968.391061805552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45968.391061805552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45968.391061805552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45968.391061805552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45968.391061805552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45968.391061805552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45968.391061805552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45968.391061805552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45968.391061805552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45968.391061805552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45968.391061805552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45968.391061805552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45968.391061805552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45968.391061805552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45968.391061805552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45968.391061805552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45968.391061805552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45968.391061805552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45968.391061805552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45968.391061805552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45968.391061805552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45968.391061805552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45968.391061805552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45968.391061805552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45968.391061805552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45968.391061805552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45968.391061805552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45968.391061805552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45968.391061805552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45968.391061805552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45968.391061805552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45968.391061805552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45968.391061805552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45968.391061805552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45968.391061805552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45968.391061805552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45968.391061805552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45968.391061805552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45968.391061805552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45968.391061805552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45968.391061805552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45968.391061805552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45968.391061805552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45968.391061805552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45968.391061805552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45968.391061805552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45968.391061805552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45968.391061805552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45968.391061805552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45968.391061805552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45968.391061805552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45968.391061805552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45968.391061805552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45968.391061805552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45968.391061805552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45968.391061805552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45968.391061805552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45968.391061805552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45968.391061805552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45968.391061805552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45968.391061805552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45968.391061805552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45968.391061805552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45968.391061805552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45968.391061805552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45968.391061805552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45968.391061805552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45968.391061805552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45968.391061805552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45968.391061805552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45968.391061805552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45968.391061805552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45968.391061805552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45968.391061805552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45968.391061805552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45968.391061805552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45968.391061805552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45968.391061805552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45968.391061805552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45968.391061805552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45968.391061805552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45968.391061805552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45968.391061805552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45968.391061805552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45968.391061805552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45968.391061805552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45968.391061805552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45968.391061805552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45968.391061805552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45968.391061805552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45968.391061805552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45968.391061805552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45968.391061805552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45968.391061805552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45968.391061805552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45968.391061805552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45968.391061805552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45968.391061805552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45968.391061805552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45968.391061805552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45968.391061805552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45968.391061805552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45968.391061805552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45968.391061805552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45968.391061805552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45968.391061805552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45968.391061805552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45968.391061805552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45968.391061805552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45968.391061805552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45968.391061805552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45968.391061805552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45968.391061805552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45968.391061805552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45968.391061805552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45968.391061805552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45968.391061805552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45968.391061805552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45968.391061805552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45968.391061805552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45968.391061805552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45968.391061805552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45968.391061805552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45968.391061805552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45968.391061805552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45968.391061805552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45968.391061805552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45968.391061805552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45968.391061805552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45968.391061805552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45968.391061805552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45968.391061805552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45968.391061805552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45968.391061805552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45968.391061805552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45968.391061805552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45968.391061805552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45968.391061805552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45968.391061805552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45968.391061805552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45968.391061805552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45968.391061805552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45968.391061805552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45968.391061805552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45968.391061805552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45968.391061805552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45968.391061805552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45968.391061805552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45968.391061805552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45968.391061805552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45968.391061805552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45968.391061805552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45968.391061805552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45968.391061805552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45968.391061805552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45968.391061805552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45968.391061805552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45968.391061805552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45968.391061805552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45968.391061805552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45968.391061805552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45968.391061805552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45968.391061805552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45968.391061805552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45968.391061805552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45968.391061805552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45968.391061805552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45968.391061805552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45968.391061805552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45968.391061805552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45968.391061805552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45968.391061805552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45968.391061805552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45968.391061805552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45968.391061805552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45968.391061805552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45968.391061805552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45968.391061805552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45968.391061805552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45968.391061805552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45968.391061805552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45968.391061805552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45968.391061805552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45968.391061805552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45968.391061805552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45968.391061805552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45968.391061805552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45968.391061805552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45968.391061805552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45968.391061805552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45968.391061805552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45968.391061805552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45968.391061805552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45968.391061805552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45968.391061805552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45968.391061805552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45968.391061805552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45968.391061805552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45968.391061805552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45968.391061805552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45968.391061805552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45968.391061805552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45968.391061805552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45968.391061805552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45968.391061805552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45968.391061805552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45968.391061805552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45968.391061805552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45968.391061805552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45968.391061805552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45968.391061805552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45968.391061805552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45968.391061805552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45968.391061805552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45968.391061805552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45968.391061805552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45968.391061805552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45968.391061805552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45968.391061805552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45968.391061805552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45968.391061805552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45968.391061805552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45968.391061805552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45968.391061805552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45968.391061805552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45968.391061805552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45968.391061805552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45968.391061805552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45968.391061805552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45968.391061805552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45968.391061805552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45968.391061805552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45968.391061805552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45968.391061805552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45968.391061805552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45968.391061805552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45968.391061805552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45968.391061805552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45968.391061805552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45968.391061805552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45968.391061805552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45968.391061805552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45968.391061805552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45968.391061805552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45968.391061805552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45968.391061805552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45968.391061805552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45968.391061805552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45968.391061805552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45968.391061805552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45968.391061805552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45968.391061805552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45968.391061805552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45968.391061805552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45968.391061805552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45968.391061805552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45968.391061805552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45968.391061805552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45968.391061805552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45968.391061805552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45968.391061805552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45968.391061805552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45968.391061805552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45968.391061805552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45968.391061805552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45968.391061805552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45968.391061805552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45968.391061805552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45968.391061805552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45968.391061805552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45968.391061805552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45968.391061805552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45968.391061805552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45968.391061805552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45968.391061805552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45968.391061805552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45968.391061805552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45968.391061805552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45968.391061805552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45968.391061805552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45968.391061805552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45968.391061805552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45968.391061805552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45968.391061805552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45968.391061805552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45968.391061805552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45968.391061805552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45968.391061805552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45968.391061805552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45968.391061805552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45968.391061805552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45968.391061805552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45968.391061805552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45968.391061805552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45968.391061805552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45968.391061805552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45968.391061805552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45968.391061805552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45968.391061805552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45968.391061805552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45968.391061805552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45968.391061805552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45968.391061805552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45968.391061805552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45968.391061805552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45968.391061805552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45968.391061805552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45968.391061805552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45968.391061805552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45968.391061805552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45968.391061805552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45968.391061805552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45968.391061805552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45968.391061805552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45968.391061805552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45968.391061805552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45968.391061805552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45968.391061805552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45968.391061805552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45968.391061805552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45968.391061805552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45968.391061805552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45968.391061805552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45968.391061805552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45968.391061805552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45968.391061805552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45968.391061805552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45968.391061805552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45968.391061805552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45968.391061805552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45968.391061805552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45968.391061805552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45968.391061805552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45968.391061805552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45968.391061805552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45968.391061805552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45968.391061805552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45968.391061805552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45968.391061805552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45968.391061805552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45968.391061805552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45968.391061805552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45968.391061805552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45968.391061805552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45968.391061805552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45968.391061805552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45968.391061805552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45968.391061805552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45968.391061805552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45968.391061805552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45968.391061805552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45968.391061805552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45968.391061805552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45968.391061805552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45968.391061805552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45968.391061805552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45968.391061805552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45968.391061805552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45968.391061805552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45968.391061805552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45968.391061805552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45968.391061805552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45968.391061805552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45968.391061805552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45968.391061805552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45968.391061805552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45968.391061805552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45968.391061805552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45968.391061805552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45968.391061805552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45968.391061805552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45968.391061805552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45968.391061805552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45968.391061805552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45968.391061805552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45968.391061805552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45968.391061805552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45968.391061805552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45968.391061805552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45968.391061805552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45968.391061805552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45968.391061805552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45968.391061805552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45968.391061805552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45968.391061805552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45968.391061805552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45968.391061805552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45968.391061805552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45968.391061805552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45968.391061805552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45968.391061805552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45968.391061805552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45968.391061805552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45968.391061805552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45968.391061805552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45968.391061805552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45968.391061805552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45968.391061805552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45968.391061805552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45968.391061805552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45968.391061805552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45968.391061805552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45968.391061805552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45968.391061805552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45968.391061805552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45968.391061805552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45968.391061805552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45968.391061805552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45968.391061805552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45968.391061805552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45968.391061805552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45968.391061805552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45968.391061805552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45968.391061805552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45968.391061805552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45968.391061805552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45968.391061805552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45968.391061805552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45968.391061805552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45968.391061805552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45968.391061805552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45968.391061805552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45968.391061805552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45968.391061805552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45968.391061805552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45968.391061805552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45968.391061805552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45968.391061805552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45968.391061805552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45968.391061805552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45968.391061805552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45968.391061805552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45968.391061805552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45968.391061805552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45968.391061805552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45968.391061805552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45968.391061805552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45968.391061805552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45968.391061805552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45968.391061805552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45968.391061805552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45968.391061805552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45968.391061805552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45968.391061805552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45968.391061805552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45968.391061805552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45968.391061805552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45968.391061805552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45968.391061805552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45968.391061805552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45968.391061805552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45968.391061805552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45968.391061805552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45968.391061805552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45968.391061805552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45968.391061805552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45968.391061805552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45968.391061805552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45968.391061805552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45968.391061805552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45968.391061805552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45968.391061805552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45968.391061805552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45968.391061805552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45968.391061805552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45968.391061805552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45968.391061805552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45968.391061805552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45968.391061805552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45968.391061805552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45968.391061805552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45968.391061805552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45968.391061805552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45968.391061805552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45968.391061805552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45968.391061805552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45968.391061805552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45968.391061805552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45968.391061805552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45968.391061805552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45968.391061805552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45968.391061805552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45968.391061805552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45968.391061805552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45968.391061805552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45968.391061805552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45968.391061805552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45968.391061805552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45968.391061805552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45968.391061805552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45968.391061805552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45968.391061805552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45968.391061805552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45968.391061805552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45968.391061805552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45968.391061805552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45968.391061805552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45968.391061805552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45968.391061805552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45968.391061805552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45968.391061805552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45968.391061805552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45968.391061805552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45968.391061805552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45968.391061805552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45968.391061805552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45968.391061805552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45968.391061805552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45968.391061805552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45968.391061805552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45968.391061805552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45968.391061805552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45968.391061805552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45968.391061805552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45968.391061805552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45968.391061805552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45968.391061805552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45968.391061805552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45968.391061805552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45968.391061805552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45968.391061805552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45968.391061805552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45968.391061805552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45968.391061805552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45968.391061805552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45968.391061805552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45968.391061805552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45968.391061805552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45968.391061805552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45968.391061805552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45968.391061805552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45968.391061805552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45968.391061805552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45968.391061805552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45968.391061805552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45968.391061805552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45968.391061805552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45968.391061805552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45968.391061805552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45968.391061805552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45968.391061805552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45968.391061805552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45968.391061805552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45968.391061805552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45968.391061805552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45968.391061805552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45968.391061805552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45968.391061805552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45968.391061805552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45968.391061805552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45968.391061805552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45968.391061805552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45968.391061805552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45968.391061805552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45968.391061805552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45968.391061805552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45968.391061805552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45968.391061805552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45968.391061805552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45968.391061805552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45968.391061805552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45968.391061805552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45968.391061805552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45968.391061805552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45968.391061805552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45968.391061805552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45968.391061805552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45968.391061805552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45968.391061805552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45968.391061805552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45968.391061805552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45968.391061805552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45968.391061805552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45968.391061805552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45968.391061805552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45968.391061805552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45968.391061805552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45968.391061805552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45968.391061805552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45968.391061805552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45968.391061805552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45968.391061805552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45968.391061805552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45968.391061805552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45968.391061805552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45968.391061805552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45968.391061805552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45968.391061805552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45968.391061805552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45968.391061805552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45968.391061805552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45968.391061805552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45968.391061805552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45968.391061805552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45968.391061805552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45968.391061805552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45968.391061805552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45968.391061805552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45968.391061805552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45968.391061805552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45968.391061805552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45968.391061805552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45968.391061805552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45968.391061805552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45968.391061805552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45968.391061805552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45968.391061805552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45968.391061805552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45968.391061805552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45968.391061805552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45968.391061805552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45968.391061805552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45968.391061805552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45968.391061805552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45968.391061805552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45968.391061805552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45968.391061805552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45968.391061805552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45968.391061805552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45968.391061805552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45968.391061805552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45968.391061805552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45968.391061805552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45968.391061805552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45968.391061805552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45968.391061805552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45968.391061805552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45968.391061805552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45968.391061805552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45968.391061805552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45968.391061805552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45968.391061805552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45968.391061805552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45968.391061805552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45968.391061805552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45968.391061805552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45968.391061805552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45968.391061805552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45968.391061805552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45968.391061805552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45968.391061805552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45968.391061805552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45968.391061805552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45968.391061805552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45968.391061805552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45968.391061805552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45968.391061805552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45968.391061805552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45968.391061805552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45968.391061805552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45968.391061805552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45968.391061805552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45968.391061805552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45968.391061805552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45968.391061805552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45968.391061805552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45968.391061805552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45968.391061805552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45968.391061805552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45968.391061805552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45968.391061805552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45968.391061805552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45968.391061805552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45968.391061805552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45968.391061805552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45968.391061805552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45968.391061805552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45968.391061805552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45968.391061805552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45968.391061805552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45968.391061805552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45968.391061805552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45968.391061805552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45968.391061805552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45968.391061805552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45968.391061805552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45968.391061805552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45968.391061805552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45968.391061805552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45968.391061805552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45968.391061805552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45968.391061805552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45968.391061805552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45968.391061805552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45968.391061805552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45968.391061805552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45968.391061805552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45968.391061805552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45968.391061805552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45968.391061805552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45968.391061805552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45968.391061805552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45968.391061805552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45968.391061805552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45968.391061805552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45968.391061805552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45968.391061805552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45968.391061805552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45968.391061805552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45968.391061805552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45968.391061805552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45968.391061805552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45968.391061805552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45968.391061805552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45968.391061805552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45968.391061805552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45968.391061805552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45968.391061805552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45968.391061805552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45968.391061805552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45968.391061805552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45968.391061805552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45968.391061805552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45968.391061805552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45968.391061805552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45968.391061805552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45968.391061805552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45968.391061805552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45968.391061805552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45968.391061805552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45968.391061805552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45968.391061805552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45968.391061805552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45968.391061805552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45968.391061805552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45968.391061805552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45968.391061805552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45968.391061805552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45968.391061805552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45968.391061805552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45968.391061805552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45968.391061805552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45968.391061805552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45968.391061805552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45968.391061805552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45968.391061805552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45968.391061805552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45968.391061805552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45968.391061805552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45968.391061805552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45968.391061805552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45968.391061805552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45968.391061805552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45968.391061805552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45968.391061805552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45968.391061805552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45968.391061805552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45968.391061805552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45968.391061805552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45968.391061805552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45968.391061805552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45968.391061805552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45968.391061805552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45968.391061805552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45968.391061805552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45968.391061805552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45968.391061805552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45968.391061805552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45968.391061805552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45968.391061805552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45968.391061805552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45968.391061805552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45968.391061805552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45968.391061805552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45968.391061805552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45968.391061805552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45968.391061805552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45968.391061805552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45968.391061805552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45968.391061805552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45968.391061805552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45968.391061805552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45968.391061805552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45968.391061805552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45968.391061805552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45968.391061805552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45968.391061805552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45968.391061805552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45968.391061805552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45968.391061805552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45968.391061805552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45968.391061805552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45968.391061805552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45968.391061805552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45968.391061805552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45968.391061805552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45968.391061805552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45968.391061805552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45968.391061805552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45968.391061805552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45968.391061805552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45968.391061805552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45968.391061805552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45968.391061805552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45968.391061805552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45968.391061805552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45968.391061805552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45968.391061805552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45968.391061805552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45968.391061805552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45968.391061805552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45968.391061805552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45968.391061805552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45968.391061805552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45968.391061805552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45968.391061805552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45968.391061805552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45968.391061805552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45968.391061805552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45968.391061805552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45968.391061805552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45968.391061805552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45968.391061805552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45968.391061805552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45968.391061805552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45968.391061805552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45968.391061805552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45968.391061805552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45968.391061805552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45968.391061805552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45968.391061805552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45968.391061805552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45968.391061805552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45968.391061805552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45968.391061805552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45968.391061805552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45968.391061805552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45968.391061805552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45968.391061805552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45968.391061805552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45968.391061805552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45968.391061805552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45968.391061805552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45968.391061805552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45968.391061805552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45968.391061805552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45968.391061805552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45968.391061805552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45968.391061805552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45968.391061805552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45968.391061805552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45968.391061805552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45968.391061805552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45968.391061805552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45968.391061805552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45968.391061805552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45968.391061805552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45968.391061805552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45968.391061805552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45968.391061805552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45968.391061805552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45968.391061805552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45968.391061805552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45968.391061805552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45968.391061805552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45968.391061805552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45968.391061805552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45968.391061805552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45968.391061805552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45968.391061805552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45968.391061805552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45968.391061805552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45968.391061805552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45968.391061805552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45968.391061805552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45968.391061805552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45968.391061805552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45968.391061805552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45968.391061805552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45968.391061805552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45968.391061805552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45968.391061805552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45968.391061805552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45968.391061805552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45968.391061805552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45968.391061805552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45968.391061805552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45968.391061805552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45968.391061805552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45968.391061805552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45968.391061805552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45968.391061805552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45968.391061805552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45968.391061805552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45968.391061805552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45968.391061805552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45968.391061805552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45968.391061805552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45968.391061805552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45968.391061805552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45968.391061805552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45968.391061805552</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264.91034421295626</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36111</v>
      </c>
      <c r="E3" s="95" t="s">
        <v>39021</v>
      </c>
      <c r="F3" s="112">
        <v>45968.37091435185</v>
      </c>
      <c r="G3" s="113">
        <f ca="1">IFERROR(NOW()-F3,"")</f>
        <v>2.0147453702520579E-2</v>
      </c>
      <c r="H3" s="112">
        <v>45968.365358796298</v>
      </c>
      <c r="I3" s="108" t="str">
        <f>IFERROR(VLOOKUP(D3,DB!A:F,6,0),"")</f>
        <v>Generator-SG</v>
      </c>
      <c r="J3" s="108" t="str">
        <f>IFERROR(VLOOKUP(D3,DB!A:G,7,0),"")</f>
        <v>Dead</v>
      </c>
      <c r="K3" s="114" t="s">
        <v>39110</v>
      </c>
      <c r="L3" s="110" t="str">
        <f>IFERROR(VLOOKUP(D3,DB!A:I,9,0),"")</f>
        <v>Latis</v>
      </c>
    </row>
    <row r="4" spans="1:16" ht="15" customHeight="1">
      <c r="A4" s="108"/>
      <c r="B4" s="108" t="str">
        <f>IFERROR(VLOOKUP(D4,DB!A:K,11,0),"")</f>
        <v/>
      </c>
      <c r="C4" s="109"/>
      <c r="D4" s="92"/>
      <c r="E4" s="95"/>
      <c r="F4" s="112"/>
      <c r="G4" s="113">
        <f ca="1">IFERROR(NOW()-F4,"")</f>
        <v>45968.391061805552</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45968.391061805552</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45968.391061805552</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45968.391061805552</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45968.391061805552</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45968.391061805552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111"/>
      <c r="F10" s="112"/>
      <c r="G10" s="113">
        <f ca="1">IFERROR(NOW()-F10,"")</f>
        <v>45968.391061805552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45968.391061805552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45968.391061805552</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45968.391061805552</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45968.391061805552</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45968.391061805552</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45968.391061805552</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45968.391061805552</v>
      </c>
      <c r="H17" s="112"/>
      <c r="I17" s="108" t="str">
        <f>IFERROR(VLOOKUP(D17,DB!A:F,6,0),"")</f>
        <v/>
      </c>
      <c r="J17" s="108" t="str">
        <f>IFERROR(VLOOKUP(D17,DB!A:G,7,0),"")</f>
        <v/>
      </c>
      <c r="K17" s="114"/>
      <c r="L17" s="110" t="str">
        <f>IFERROR(VLOOKUP(D17,DB!A:I,9,0),"")</f>
        <v/>
      </c>
    </row>
    <row r="18" spans="1:12" ht="15" customHeight="1">
      <c r="A18" s="150"/>
      <c r="B18" s="150" t="str">
        <f>IFERROR(VLOOKUP(D18,DB!A:K,11,0),"")</f>
        <v/>
      </c>
      <c r="C18" s="94"/>
      <c r="D18" s="92"/>
      <c r="E18" s="95"/>
      <c r="F18" s="96"/>
      <c r="G18" s="151">
        <f ca="1">IFERROR(NOW()-F18,"")</f>
        <v>45968.391061689814</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45968.391061689814</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45968.391061689814</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45968.391061689814</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45968.391061689814</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45968.391061689814</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45968.391061689814</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45968.391061689814</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45968.391061689814</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45968.391061689814</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45968.391061689814</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45968.391061689814</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45968.391061689814</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45968.391061689814</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45968.391061689814</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45968.391061689814</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45968.391061689814</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45968.391061689814</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45968.391061689814</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45968.391061689814</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45968.391061689814</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45968.391061689814</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45968.391061689814</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45968.391061689814</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45968.391061689814</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45968.391061689814</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45968.391061689814</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45968.391061689814</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45968.391061689814</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45968.391061689814</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45968.391061689814</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45968.391061689814</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45968.391061689814</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45968.391061689814</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45968.391061689814</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45968.391061689814</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45968.391061689814</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45968.391061689814</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45968.391061689814</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45968.391061689814</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45968.391061689814</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45968.391061689814</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45968.391061689814</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45968.391061689814</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45968.391061689814</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45968.391061689814</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45968.391061689814</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45968.391061689814</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45968.391061689814</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45968.391061689814</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45968.391061689814</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45968.391061689814</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45968.391061689814</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45968.391061689814</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45968.391061689814</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45968.391061689814</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45968.391061689814</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45968.391061689814</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45968.391061689814</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45968.391061689814</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45968.391061689814</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45968.391061689814</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45968.391061689814</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45968.391061689814</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45968.391061689814</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45968.391061689814</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45968.391061689814</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45968.391061689814</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45968.391061689814</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45968.391061689814</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45968.391061689814</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45968.391061689814</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45968.391061689814</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45968.391061689814</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45968.391061689814</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45968.391061689814</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45968.391061689814</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45968.391061689814</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45968.391061689814</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45968.391061689814</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45968.391061689814</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45968.391061689814</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45968.391061689814</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45968.391061689814</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45968.391061689814</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45968.391061689814</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45968.391061689814</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45968.391061689814</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45968.391061689814</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45968.391061689814</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45968.391061689814</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45968.391061689814</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45968.391061689814</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45968.391061689814</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45968.391061689814</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45968.391061689814</v>
      </c>
      <c r="H113" s="96"/>
      <c r="I113" s="150" t="str">
        <f>IFERROR(VLOOKUP(D113,DB!A:F,6,0),"")</f>
        <v/>
      </c>
      <c r="J113" s="150"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76.559001504625485</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42.202184490735817</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19.729950694440049</v>
      </c>
      <c r="H4" s="132">
        <v>45948.661111111112</v>
      </c>
      <c r="I4" s="131" t="str">
        <f>IFERROR(VLOOKUP(D4,DB!A:F,6,0),"")</f>
        <v>SCECO</v>
      </c>
      <c r="J4" s="131" t="str">
        <f>IFERROR(VLOOKUP(D4,DB!A:G,7,0),"")</f>
        <v>Dead</v>
      </c>
      <c r="K4" s="131" t="s">
        <v>39116</v>
      </c>
      <c r="L4" s="131" t="str">
        <f>IFERROR(VLOOKUP(D4,DB!A:I,9,0),"")</f>
        <v>Latis</v>
      </c>
    </row>
    <row r="5" spans="1:13" ht="35.25" customHeight="1">
      <c r="A5" s="131" t="s">
        <v>39117</v>
      </c>
      <c r="B5" s="131" t="str">
        <f>IFERROR(VLOOKUP(D5,DB!A:K,11,0),"")</f>
        <v>R5</v>
      </c>
      <c r="C5" s="131">
        <v>1</v>
      </c>
      <c r="D5" s="131" t="s">
        <v>32330</v>
      </c>
      <c r="E5" s="131" t="s">
        <v>39118</v>
      </c>
      <c r="F5" s="132">
        <v>45967.840555555558</v>
      </c>
      <c r="G5" s="133">
        <f ca="1">IFERROR(NOW()-F5,"")</f>
        <v>0.55050613425555639</v>
      </c>
      <c r="H5" s="132">
        <v>45967.805902777778</v>
      </c>
      <c r="I5" s="131" t="str">
        <f>IFERROR(VLOOKUP(D5,DB!A:F,6,0),"")</f>
        <v>SCECO</v>
      </c>
      <c r="J5" s="131" t="str">
        <f>IFERROR(VLOOKUP(D5,DB!A:G,7,0),"")</f>
        <v>Dead</v>
      </c>
      <c r="K5" s="107" t="s">
        <v>39119</v>
      </c>
      <c r="L5" s="131" t="str">
        <f>IFERROR(VLOOKUP(D5,DB!A:I,9,0),"")</f>
        <v>Latis</v>
      </c>
    </row>
    <row r="6" spans="1:13" ht="15">
      <c r="A6" s="131"/>
      <c r="B6" s="131" t="str">
        <f>IFERROR(VLOOKUP(D6,DB!A:K,11,0),"")</f>
        <v/>
      </c>
      <c r="C6" s="131"/>
      <c r="D6" s="131"/>
      <c r="E6" s="131"/>
      <c r="F6" s="131"/>
      <c r="G6" s="131">
        <f ca="1">IFERROR(NOW()-F6,"")</f>
        <v>45968.391061689814</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45968.391061689814</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45968.391061689814</v>
      </c>
      <c r="H8" s="131"/>
      <c r="I8" s="131" t="str">
        <f>IFERROR(VLOOKUP(D8,DB!A:F,6,0),"")</f>
        <v/>
      </c>
      <c r="J8" s="131" t="str">
        <f>IFERROR(VLOOKUP(D8,DB!A:G,7,0),"")</f>
        <v/>
      </c>
      <c r="K8" s="131"/>
      <c r="L8" s="131" t="str">
        <f>IFERROR(VLOOKUP(D8,DB!A:I,9,0),"")</f>
        <v/>
      </c>
    </row>
    <row r="9" spans="1:13" ht="15">
      <c r="A9" s="131"/>
      <c r="B9" s="131" t="str">
        <f>IFERROR(VLOOKUP(D9,DB!A:K,11,0),"")</f>
        <v/>
      </c>
      <c r="C9" s="131"/>
      <c r="D9" s="153"/>
      <c r="E9" s="131"/>
      <c r="F9" s="131"/>
      <c r="G9" s="131">
        <f ca="1">IFERROR(NOW()-F9,"")</f>
        <v>45968.391061689814</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45968.391061689814</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45968.391061689814</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45968.391061689814</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45968.391061689814</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45968.391061689814</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45968.391061689814</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45968.391061689814</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45968.391061689814</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45968.391061689814</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45968.391061689814</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45968.391061689814</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45968.391061689814</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45968.391061689814</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45968.391061689814</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45968.391061689814</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45968.391061689814</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45968.391061689814</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45968.391061689814</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45968.391061689814</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45968.391061689814</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45968.391061689814</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45968.391061689814</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45968.391061689814</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45968.391061689814</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45968.391061689814</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45968.391061689814</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45968.391061689814</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45968.391061689814</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45968.391061689814</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45968.391061689814</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45968.391061689814</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45968.391061689814</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45968.391061689814</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45968.391061689814</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45968.391061689814</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45968.391061689814</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45968.391061689814</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45968.391061689814</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45968.391061689814</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45968.391061689814</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45968.391061689814</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45968.391061689814</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45968.391061689814</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45968.391061689814</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45968.391061689814</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45968.391061689814</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45968.391061689814</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45968.391061689814</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45968.391061689814</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45968.391061689814</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45968.391061689814</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45968.391061689814</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45968.391061689814</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45968.391061689814</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45968.391061689814</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45968.391061689814</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45968.391061689814</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45968.391061689814</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45968.391061689814</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45968.391061689814</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45968.391061689814</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45968.391061689814</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45968.391061689814</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45968.391061689814</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45968.391061689814</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45968.391061689814</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45968.391061689814</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45968.391061689814</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45968.391061689814</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45968.391061689814</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45968.391061689814</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45968.391061689814</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45968.391061689814</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45968.391061689814</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45968.391061689814</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45968.391061689814</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45968.391061689814</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45968.391061689814</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45968.391061689814</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45968.391061689814</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45968.391061689814</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45968.391061689814</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45968.391061689814</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45968.391061689814</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45968.391061689814</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45968.391061689814</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45968.391061689814</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45968.391061689814</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45968.391061689814</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45968.391061689814</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45968.391061689814</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45968.391061689814</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45968.391061689814</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45968.391061689814</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45968.391061689814</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45968.391061689814</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45968.391061689814</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45968.391061689814</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45968.391061689814</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45968.391061689814</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45968.391061689814</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45968.391061689814</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45968.391061689814</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45968.391061689814</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45968.391061689814</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45968.391061689814</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45968.391061689814</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45968.391061689814</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45968.391061689814</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45968.391061689814</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45968.391061689814</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45968.391061689814</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45968.391061689814</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45968.391061689814</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45968.391061689814</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45968.391061689814</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45968.391061689814</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45968.391061689814</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45968.391061689814</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45968.391061689814</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45968.391061689814</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45968.391061689814</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45968.391061689814</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45968.391061689814</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45968.391061689814</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45968.391061689814</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45968.391061689814</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45968.391061689814</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45968.391061689814</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45968.391061689814</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45968.391061689814</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45968.391061689814</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45968.391061689814</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45968.391061689814</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45968.391061689814</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45968.391061689814</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45968.391061689814</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45968.391061689814</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45968.391061689814</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45968.391061689814</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45968.391061805552</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45968.391061805552</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45968.391061805552</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45968.391061805552</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45968.391061805552</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45968.391061805552</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45968.391061805552</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45968.391061805552</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45968.391061805552</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45968.391061805552</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45968.391061805552</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45968.391061805552</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45968.391061805552</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45968.391061805552</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45968.391061805552</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45968.391061805552</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45968.391061805552</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45968.391061805552</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45968.391061805552</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45968.391061805552</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45968.391061805552</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45968.391061805552</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45968.391061805552</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45968.391061805552</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45968.391061805552</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45968.391061805552</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45968.391061805552</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45968.391061805552</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45968.391061805552</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45968.391061805552</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45968.391061805552</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45968.391061805552</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45968.391061805552</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45968.391061805552</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45968.391061805552</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45968.391061805552</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45968.391061805552</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45968.391061805552</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45968.391061805552</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45968.391061805552</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45968.391061805552</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45968.391061805552</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45968.391061805552</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45968.391061805552</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45968.391061805552</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45968.391061805552</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45968.391061805552</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45968.391061805552</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45968.391061805552</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45968.391061805552</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45968.391061805552</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45968.391061805552</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45968.391061805552</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45968.391061805552</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45968.391061805552</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45968.391061805552</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45968.391061805552</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45968.391061805552</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45968.391061805552</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45968.391061805552</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45968.391061805552</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45968.391061805552</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45968.391061805552</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45968.391061805552</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45968.391061805552</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45968.391061805552</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45968.391061805552</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45968.391061805552</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45968.391061805552</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45968.391061805552</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45968.391061805552</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45968.391061805552</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45968.391061805552</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45968.391061805552</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45968.391061805552</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45968.391061805552</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45968.391061805552</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45968.391061805552</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45968.391061805552</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45968.391061805552</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45968.391061805552</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45968.391061805552</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45968.391061805552</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45968.391061805552</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45968.391061805552</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45968.391061805552</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45968.391061805552</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45968.391061805552</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45968.391061805552</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45968.391061805552</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45968.391061805552</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45968.391061805552</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45968.391061805552</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45968.391061805552</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45968.391061805552</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45968.391061805552</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45968.391061805552</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45968.391061805552</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45968.391061805552</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45968.391061805552</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45968.391061805552</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45968.391061805552</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45968.391061805552</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45968.391061805552</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45968.391061805552</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45968.391061805552</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45968.391061805552</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45968.391061805552</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45968.391061805552</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45968.391061805552</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45968.391061805552</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45968.391061805552</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45968.391061805552</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45968.391061805552</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45968.391061805552</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45968.391061805552</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45968.391061805552</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45968.391061805552</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45968.391061805552</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45968.391061805552</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45968.391061805552</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45968.391061805552</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45968.391061805552</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45968.391061805552</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45968.391061805552</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45968.391061805552</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45968.391061805552</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45968.391061805552</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45968.391061805552</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45968.391061805552</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45968.391061805552</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45968.391061805552</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45968.391061805552</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45968.391061805552</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45968.391061805552</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45968.391061805552</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45968.391061805552</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45968.391061805552</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row r="1248" ht="15"/>
    <row r="1249"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39120</v>
      </c>
      <c r="B2" s="61" t="str">
        <f>IFERROR(VLOOKUP(D2,DB!A:K,11,0),"")</f>
        <v>R6</v>
      </c>
      <c r="C2" s="61">
        <v>1</v>
      </c>
      <c r="D2" s="61" t="s">
        <v>37390</v>
      </c>
      <c r="E2" s="61" t="s">
        <v>39021</v>
      </c>
      <c r="F2" s="145">
        <v>45968.338761574072</v>
      </c>
      <c r="G2" s="146">
        <f ca="1">IFERROR(NOW()-F2,"-")</f>
        <v>5.2300115741672926E-2</v>
      </c>
      <c r="H2" s="147">
        <v>45968.332962962966</v>
      </c>
      <c r="I2" s="86" t="str">
        <f>IFERROR(VLOOKUP(D2,DB!A:F,6,0),"")</f>
        <v>Generator-SG</v>
      </c>
      <c r="J2" s="61" t="str">
        <f>IFERROR(VLOOKUP(D2,DB!A:G,7,0),"")</f>
        <v>Vandalized</v>
      </c>
      <c r="K2" s="148" t="s">
        <v>39110</v>
      </c>
      <c r="L2" s="149" t="str">
        <f>IFERROR(VLOOKUP(D2,DB!A:I,9,0),"")</f>
        <v>Latis</v>
      </c>
    </row>
    <row r="3" spans="1:12" ht="31.5" customHeight="1">
      <c r="A3" s="86" t="s">
        <v>39121</v>
      </c>
      <c r="B3" s="61" t="str">
        <f>IFERROR(VLOOKUP(D3,DB!A:K,11,0),"")</f>
        <v>R6</v>
      </c>
      <c r="C3" s="61">
        <v>1</v>
      </c>
      <c r="D3" s="61" t="s">
        <v>34041</v>
      </c>
      <c r="E3" s="61" t="s">
        <v>39100</v>
      </c>
      <c r="F3" s="145">
        <v>45968.376967592594</v>
      </c>
      <c r="G3" s="146">
        <f ca="1">IFERROR(NOW()-F3,"-")</f>
        <v>1.4094097219640389E-2</v>
      </c>
      <c r="H3" s="147">
        <v>45968.371145833335</v>
      </c>
      <c r="I3" s="86" t="str">
        <f>IFERROR(VLOOKUP(D3,DB!A:F,6,0),"")</f>
        <v>SCECO</v>
      </c>
      <c r="J3" s="61" t="str">
        <f>IFERROR(VLOOKUP(D3,DB!A:G,7,0),"")</f>
        <v>Vandalized</v>
      </c>
      <c r="K3" s="148" t="s">
        <v>39122</v>
      </c>
      <c r="L3" s="149" t="str">
        <f>IFERROR(VLOOKUP(D3,DB!A:I,9,0),"")</f>
        <v>Latis</v>
      </c>
    </row>
    <row r="4" spans="1:12" ht="31.5" customHeight="1">
      <c r="A4" s="86"/>
      <c r="B4" s="61" t="str">
        <f>IFERROR(VLOOKUP(D4,DB!A:K,11,0),"")</f>
        <v/>
      </c>
      <c r="C4" s="61"/>
      <c r="D4" s="61"/>
      <c r="E4" s="61"/>
      <c r="F4" s="145"/>
      <c r="G4" s="146">
        <f ca="1">IFERROR(NOW()-F4,"-")</f>
        <v>45968.391061689814</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45968.391061689814</v>
      </c>
      <c r="H5" s="147"/>
      <c r="I5" s="86" t="str">
        <f>IFERROR(VLOOKUP(D5,DB!A:F,6,0),"")</f>
        <v/>
      </c>
      <c r="J5" s="61" t="str">
        <f>IFERROR(VLOOKUP(D5,DB!A:G,7,0),"")</f>
        <v/>
      </c>
      <c r="K5" s="148"/>
      <c r="L5" s="149" t="str">
        <f>IFERROR(VLOOKUP(D5,DB!A:I,9,0),"")</f>
        <v/>
      </c>
    </row>
    <row r="6" spans="1:12" ht="31.5" customHeight="1">
      <c r="A6" s="86"/>
      <c r="B6" s="61" t="str">
        <f>IFERROR(VLOOKUP(D6,DB!A:K,11,0),"")</f>
        <v/>
      </c>
      <c r="C6" s="61"/>
      <c r="D6" s="152"/>
      <c r="E6" s="61"/>
      <c r="F6" s="145"/>
      <c r="G6" s="146">
        <f ca="1">IFERROR(NOW()-F6,"-")</f>
        <v>45968.391061689814</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45968.391061689814</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45968.391061689814</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45968.391061689814</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45968.391061689814</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45968.391061689814</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45968.391061689814</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45968.391061689814</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45968.391061689814</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45968.391061689814</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45968.391061689814</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45968.391061689814</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45968.391061689814</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45968.391061689814</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45968.391061689814</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45968.391061689814</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45968.391061689814</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45968.391061689814</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45968.391061689814</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45968.391061689814</v>
      </c>
      <c r="H25" s="147"/>
      <c r="I25" s="86" t="str">
        <f>IFERROR(VLOOKUP(D25,DB!A:F,6,0),"")</f>
        <v/>
      </c>
      <c r="J25" s="61" t="str">
        <f>IFERROR(VLOOKUP(D25,DB!A:G,7,0),"")</f>
        <v/>
      </c>
      <c r="K25" s="148"/>
      <c r="L25" s="149" t="str">
        <f>IFERROR(VLOOKUP(D25,DB!A:I,9,0),"")</f>
        <v/>
      </c>
    </row>
    <row r="26" spans="1:12" ht="31.5" customHeight="1">
      <c r="A26" s="86"/>
      <c r="B26" s="61" t="str">
        <f>IFERROR(VLOOKUP(D26,DB!A:K,11,0),"")</f>
        <v/>
      </c>
      <c r="C26" s="61"/>
      <c r="D26" s="61"/>
      <c r="E26" s="61"/>
      <c r="F26" s="145"/>
      <c r="G26" s="146">
        <f ca="1">IFERROR(NOW()-F26,"-")</f>
        <v>45968.391061689814</v>
      </c>
      <c r="H26" s="147"/>
      <c r="I26" s="86" t="str">
        <f>IFERROR(VLOOKUP(D26,DB!A:F,6,0),"")</f>
        <v/>
      </c>
      <c r="J26" s="61" t="str">
        <f>IFERROR(VLOOKUP(D26,DB!A:G,7,0),"")</f>
        <v/>
      </c>
      <c r="K26" s="148"/>
      <c r="L26" s="149"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2025-11-07T06:23:44Z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